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4"/>
  </bookViews>
  <sheets>
    <sheet name="27-01-2006" sheetId="1" r:id="rId1"/>
    <sheet name="27-02-2005" sheetId="2" r:id="rId2"/>
    <sheet name="31-03-2006" sheetId="3" r:id="rId3"/>
    <sheet name="27-04-2006" sheetId="4" r:id="rId4"/>
    <sheet name="22-06-2006" sheetId="5" r:id="rId5"/>
  </sheets>
  <definedNames/>
  <calcPr fullCalcOnLoad="1"/>
</workbook>
</file>

<file path=xl/sharedStrings.xml><?xml version="1.0" encoding="utf-8"?>
<sst xmlns="http://schemas.openxmlformats.org/spreadsheetml/2006/main" count="715" uniqueCount="341">
  <si>
    <t>2. W programie II "Inwestycje drogowe" zwiększyć limit wydatków na rok 2006 o kwotę 136.000,- zł, na zadanie "Podniesienie atrakcyjności turystycznej gminy Ustrzyki Dolne poprzez remont ulic w mieście ", w związku z wprowadzeniem do realizacji w roku 2006 w/w zadania.</t>
  </si>
  <si>
    <t>Rady Miejskiej w Ustrzykach Dolnych</t>
  </si>
  <si>
    <t>§</t>
  </si>
  <si>
    <t>§ 1</t>
  </si>
  <si>
    <t>Dz.</t>
  </si>
  <si>
    <t>Rozd.</t>
  </si>
  <si>
    <t>Nazwa</t>
  </si>
  <si>
    <t>Kwota</t>
  </si>
  <si>
    <t>Dochody - zwiększenie</t>
  </si>
  <si>
    <t>Gospodarka komunalna i ochrona środowiska</t>
  </si>
  <si>
    <t>Wydatki - zwiększenie</t>
  </si>
  <si>
    <t>Oświata i wychowanie</t>
  </si>
  <si>
    <t>§ 2</t>
  </si>
  <si>
    <t>W ramach posiadanych uprawnień zmienić budżet w sposób następujący:</t>
  </si>
  <si>
    <t>Zwiększenie</t>
  </si>
  <si>
    <t>Zmniejszenie</t>
  </si>
  <si>
    <t>§ 3</t>
  </si>
  <si>
    <t>Rozdz.</t>
  </si>
  <si>
    <t>§ 4</t>
  </si>
  <si>
    <t>Wydatki</t>
  </si>
  <si>
    <t>§ 5</t>
  </si>
  <si>
    <t>Wydatki inwestycyjne jednostek budżetowych</t>
  </si>
  <si>
    <t>Wykonanie uchwały zleca się Burmistrzowi Ustrzyk Dolnych</t>
  </si>
  <si>
    <t>Szkoły podstawowe</t>
  </si>
  <si>
    <t>Uchwała wchodzi w życie z dniem podjęcia.</t>
  </si>
  <si>
    <t>4300</t>
  </si>
  <si>
    <t>Zakup usług pozostałych</t>
  </si>
  <si>
    <t>§ 6</t>
  </si>
  <si>
    <t>Pomoc społeczna</t>
  </si>
  <si>
    <t>Wydatki - zwiększenie (zwiększenie deficytu)</t>
  </si>
  <si>
    <t>6050</t>
  </si>
  <si>
    <t>Zwiększenie przychodów (zwiększenie deficytu)</t>
  </si>
  <si>
    <t>Gospodarka mieszkaniowa</t>
  </si>
  <si>
    <t>Gospodarka gruntami i nieruchomościami</t>
  </si>
  <si>
    <t>0770</t>
  </si>
  <si>
    <t>Transport i łączność</t>
  </si>
  <si>
    <t>Drogi publiczne gminne</t>
  </si>
  <si>
    <t>Pomoc materialna dla uczniów</t>
  </si>
  <si>
    <t>3240</t>
  </si>
  <si>
    <t>Stypendia dla uczniów</t>
  </si>
  <si>
    <t>Podniesienie atrakcyjności turystycznej gminy Ustrzyki Dolne poprzez remont ulic w mieście</t>
  </si>
  <si>
    <t>Przychody z zaciągniętych kredytów i pożyczek na rynku krajowym</t>
  </si>
  <si>
    <t>Gospodarka ściekowa i ochrona wód</t>
  </si>
  <si>
    <t>Ośrodki wsparcia</t>
  </si>
  <si>
    <t xml:space="preserve">Dział </t>
  </si>
  <si>
    <t>Rozdział</t>
  </si>
  <si>
    <t xml:space="preserve">§ </t>
  </si>
  <si>
    <t>Ochrona zdrowia</t>
  </si>
  <si>
    <t>Przeciwdziałanie alkoholizmowi</t>
  </si>
  <si>
    <t>z dnia  27 stycznia 2006 roku</t>
  </si>
  <si>
    <t>w sprawie wprowadzenia zmian do budżetu Gminy Ustrzyki Dolne na rok 2006</t>
  </si>
  <si>
    <t>Wpływy z tyt.odpł.nabycia prawa wł.nieruchomości</t>
  </si>
  <si>
    <t>6298</t>
  </si>
  <si>
    <t>6058</t>
  </si>
  <si>
    <t>Podniesienie atrakcyjności terenów gospodarczo -inwestycyjnych w mieście przy ul.Kolejowej w Ustrzykach D.</t>
  </si>
  <si>
    <t>Zwalczanie narkomanii</t>
  </si>
  <si>
    <t>1. W programie II "Inwestycje drogowe" w zadaniu "Remont ul.Kolejowa"</t>
  </si>
  <si>
    <t>Edukacyjna opieka wychowawcza</t>
  </si>
  <si>
    <t>a) zmienić nazwę zadania na  następującą:   "Podnoszenie atrakcyjności terenów gospodarczo - inwestycyjnych w mieście przy ul.Kolejowej w Ustrzykach D."</t>
  </si>
  <si>
    <t>b) zwiększyć limit wydatków inwestycyjnych w roku 2006 o kwotę 1.151.133,04,- zł  poprzez zwiększenie zadania  o dodatkowy zakres w związku z otrzymanym dofinansowaniem zadania w ramach programu INTERREG III A</t>
  </si>
  <si>
    <t>3. W programie VI "Inwestycje w zakresie gospodarki komunalnej"  zwiększyć limit wydatków inwestycyjnych na zadaniu "Podniesienie atrakcyjności turystyczno inwestycyjnej gminy Ustrzyki D. - budowa kanalizacji"  w sposób następujący:</t>
  </si>
  <si>
    <t>w związku z wprowadzeniem do realizacji w latach 2006-2008 w/w zadania.</t>
  </si>
  <si>
    <t>Środki na dofin.własnych inwestycji gmin pozyskane z innych źródeł</t>
  </si>
  <si>
    <r>
      <t xml:space="preserve">Zmienić załącznik nr 13 do uchwały w sprawie budżetu gminy na rok 2004 </t>
    </r>
    <r>
      <rPr>
        <b/>
        <sz val="10"/>
        <rFont val="Arial Narrow"/>
        <family val="2"/>
      </rPr>
      <t>"Limit wydatków na wieloletnie programy inwestycyjne Gminy Ustrzyki Dolne na lata 2004-2006"</t>
    </r>
    <r>
      <rPr>
        <sz val="10"/>
        <rFont val="Arial Narrow"/>
        <family val="2"/>
      </rPr>
      <t xml:space="preserve">  w sposób następujący:</t>
    </r>
  </si>
  <si>
    <t xml:space="preserve"> "Podniesienie atrakcyjności turystyczno inwestycyjnej gminy Ustrzyki D. - budowa kanalizacji" </t>
  </si>
  <si>
    <t>Zmienić treść § 1 uchwały Rady Miejskiej w Ustrzykach D. Nr XXXIX/273/05z dnia 29 grudnia 2005 roku w sprawie budżetu gminy na rok 2006 w sposób następujący:</t>
  </si>
  <si>
    <r>
      <t>a)</t>
    </r>
    <r>
      <rPr>
        <sz val="7"/>
        <rFont val="Times New Roman"/>
        <family val="1"/>
      </rPr>
      <t>  </t>
    </r>
    <r>
      <rPr>
        <sz val="10"/>
        <rFont val="Arial Narrow"/>
        <family val="2"/>
      </rPr>
      <t xml:space="preserve">dochody związane z realizacją zadań z zakresu administracji rządowej i innych zleconych gminie ustawami zgodnie z załącznikiem Nr 5 do niniejszej uchwały w wysokości </t>
    </r>
    <r>
      <rPr>
        <b/>
        <sz val="10"/>
        <rFont val="Arial Narrow"/>
        <family val="2"/>
      </rPr>
      <t>5.797.747,- zł</t>
    </r>
    <r>
      <rPr>
        <sz val="10"/>
        <rFont val="Arial Narrow"/>
        <family val="2"/>
      </rPr>
      <t>,</t>
    </r>
  </si>
  <si>
    <r>
      <t>b)</t>
    </r>
    <r>
      <rPr>
        <sz val="7"/>
        <rFont val="Times New Roman"/>
        <family val="1"/>
      </rPr>
      <t>  </t>
    </r>
    <r>
      <rPr>
        <sz val="10"/>
        <rFont val="Arial Narrow"/>
        <family val="2"/>
      </rPr>
      <t xml:space="preserve">dochody związane z realizacją zadań wspólnych z jednostkami samorządu terytorialnego realizowanych na postawie porozumień zgodnie z załącznikiem Nr 6 do niniejszej uchwały w wysokości </t>
    </r>
    <r>
      <rPr>
        <b/>
        <sz val="10"/>
        <rFont val="Arial Narrow"/>
        <family val="2"/>
      </rPr>
      <t>5.000,-zł.</t>
    </r>
  </si>
  <si>
    <r>
      <t>c)</t>
    </r>
    <r>
      <rPr>
        <sz val="7"/>
        <rFont val="Times New Roman"/>
        <family val="1"/>
      </rPr>
      <t>   </t>
    </r>
    <r>
      <rPr>
        <sz val="10"/>
        <rFont val="Arial Narrow"/>
        <family val="2"/>
      </rPr>
      <t xml:space="preserve">wydatki związane z realizacją zadań z zakresu administracji rządowej i innych zleconych gminie ustawami zgodnie z załącznikiem Nr 5 do niniejszej uchwały w wysokości </t>
    </r>
    <r>
      <rPr>
        <b/>
        <sz val="10"/>
        <rFont val="Arial Narrow"/>
        <family val="2"/>
      </rPr>
      <t>5.797.747,- zł</t>
    </r>
    <r>
      <rPr>
        <sz val="10"/>
        <rFont val="Arial Narrow"/>
        <family val="2"/>
      </rPr>
      <t>,</t>
    </r>
  </si>
  <si>
    <t>Zmienić treść § 11 uchwały Rady Miejskiej w Ustrzykach D. Nr XXXIX/273/05z dnia 29 grudnia 2005 roku w sprawie budżetu gminy na rok 2006 w sposób następujący: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</si>
  <si>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 Narrow"/>
        <family val="2"/>
      </rPr>
      <t>dokonywania przeniesień planowanych wydatków budżetowych  w ramach działów klasyfikacji budżetowej,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</si>
  <si>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 Narrow"/>
        <family val="2"/>
      </rPr>
      <t>lokowania wolnych środków budżetowych na rachunkach bankowych w innych bankach,</t>
    </r>
  </si>
  <si>
    <t>-       przekazania upoważnienia kierownikom jednostek organizacyjnych do dokonywania przeniesień planowanych wydatków w ramach działów klasyfikacji budżetowej za wyjątkiem wydatków majątkowych</t>
  </si>
  <si>
    <t>1.   Upoważnia się Burmistrza do:</t>
  </si>
  <si>
    <t>Na podstawie art.18 ust. 2 pkt 4 i 9 lit. d, lit. i ustawy z dnia 8 marca 1990 r. o samorządzie gminnym (Dz.U.z 2001r. Nr142, poz.1591 - tekst jed z późn zm.), art. 165, art.166, art. 182, art. 184 ustawy z dnia 30 czerwca 2005 roku o finansach publicznych (Dz.U. z 2005 roku, Nr 249 poz. 2104) Rada Miejska w Ustrzykach Dolnych uchwala co następuje:</t>
  </si>
  <si>
    <t>Lp.</t>
  </si>
  <si>
    <t>Plan 2006</t>
  </si>
  <si>
    <t>Podatek rolny</t>
  </si>
  <si>
    <t>Podatek leśny</t>
  </si>
  <si>
    <t>Podatek od spadku i darowizn</t>
  </si>
  <si>
    <t>Podatek opłacany w formie karty podatkowej</t>
  </si>
  <si>
    <t xml:space="preserve">Opłata skarbowa </t>
  </si>
  <si>
    <t>Podatek od czynności cywilnoprawnych</t>
  </si>
  <si>
    <t>Opłata eksploatacyjna za wyd.kopal.</t>
  </si>
  <si>
    <t>Udziały w podatku stanowiącym dochód bud.pań  w tym:</t>
  </si>
  <si>
    <t xml:space="preserve"> od osób fizycznych</t>
  </si>
  <si>
    <t xml:space="preserve"> od osób prawnych</t>
  </si>
  <si>
    <t>Subwencja oświatowa</t>
  </si>
  <si>
    <t>Subwencja wyrównawcza:</t>
  </si>
  <si>
    <t>Subwencja równoważąca</t>
  </si>
  <si>
    <t>Razem</t>
  </si>
  <si>
    <t>Zmienić załącznik Nr 2 uchwały Rady Miejskiej w Ustrzykach D. Nr XXXIX/273/05z dnia 29 grudnia 2005 roku w sprawie budżetu gminy na rok 2006 tj. "Dochody  wg źródeł powstawania -rok 2006" w sposób następujący:</t>
  </si>
  <si>
    <t>Podatek od nieruchomości</t>
  </si>
  <si>
    <t>Podatki i opłaty, w tym</t>
  </si>
  <si>
    <t>Podatek od śr.transportowych</t>
  </si>
  <si>
    <t xml:space="preserve">Podatek od posiadania psów </t>
  </si>
  <si>
    <t xml:space="preserve">Opłata targowa </t>
  </si>
  <si>
    <t>Opłata miejscowa</t>
  </si>
  <si>
    <t>Dotacje, w tym:</t>
  </si>
  <si>
    <t>Subwencje, w tym:</t>
  </si>
  <si>
    <t>Pozostałe dochody, w tym:</t>
  </si>
  <si>
    <t>5% dochodów uzyskiwanych na rzecz budżetu państwa w związku z realizacją zadań z zak.adm.rządowej</t>
  </si>
  <si>
    <t>Odsetki od nieterminowo przek. należności stanow. dochody gminy</t>
  </si>
  <si>
    <t>Odsetki od środków finansowych gromadzonych na rach.bankowych</t>
  </si>
  <si>
    <t>Wpływy z opłat za rejestrację podmiotów gospodarczych</t>
  </si>
  <si>
    <t>Dochody z majątku gminy: sprzedaż, dzierżawa, użytk.wiecz.</t>
  </si>
  <si>
    <t>Dotacje na zadania real. na podstawie porozumień między jst</t>
  </si>
  <si>
    <t>Wpływy z opłat za zezwolenie za sprzedaż alkoholu</t>
  </si>
  <si>
    <t>Wpływy z tytułu opłaty produktowej</t>
  </si>
  <si>
    <r>
      <t>4.</t>
    </r>
    <r>
      <rPr>
        <sz val="7"/>
        <rFont val="Times New Roman"/>
        <family val="1"/>
      </rPr>
      <t>   </t>
    </r>
    <r>
      <rPr>
        <sz val="10"/>
        <rFont val="Arial Narrow"/>
        <family val="2"/>
      </rPr>
      <t xml:space="preserve">Ustala się spłatę rat kredytów i pożyczek w wysokości  </t>
    </r>
    <r>
      <rPr>
        <b/>
        <sz val="10"/>
        <rFont val="Arial Narrow"/>
        <family val="2"/>
      </rPr>
      <t>1.850.201,43</t>
    </r>
    <r>
      <rPr>
        <sz val="10"/>
        <rFont val="Arial Narrow"/>
        <family val="2"/>
      </rPr>
      <t xml:space="preserve"> zł, która zostanie sfinansowana przychodami pochodzącymi z  kredytów i pożyczek.</t>
    </r>
  </si>
  <si>
    <t>2708</t>
  </si>
  <si>
    <t>4018</t>
  </si>
  <si>
    <t>4118</t>
  </si>
  <si>
    <t>4128</t>
  </si>
  <si>
    <t>4178</t>
  </si>
  <si>
    <t>4308</t>
  </si>
  <si>
    <t>4218</t>
  </si>
  <si>
    <t>4418</t>
  </si>
  <si>
    <t>4428</t>
  </si>
  <si>
    <t>Wynagrodzenia osobowe pracowników</t>
  </si>
  <si>
    <t>Składki na FUS</t>
  </si>
  <si>
    <t>Składki na FP</t>
  </si>
  <si>
    <t>Wynagrodzenia bezosobowe</t>
  </si>
  <si>
    <t>Zakup materiałów  i wyposażenia</t>
  </si>
  <si>
    <t>Podróże służbowe krajowe</t>
  </si>
  <si>
    <t>Podróże służbowe  zagraniczne</t>
  </si>
  <si>
    <t>Środki na dofin.własnych zadań bież.gmin pozyskane z innych źródeł</t>
  </si>
  <si>
    <r>
      <t xml:space="preserve">-        </t>
    </r>
    <r>
      <rPr>
        <sz val="10"/>
        <rFont val="Arial Narrow"/>
        <family val="2"/>
      </rPr>
      <t xml:space="preserve">zaciągania kredytów i pożyczek na pokrycie występującego w ciągu roku deficytu budżetu gminy do wysokości </t>
    </r>
    <r>
      <rPr>
        <b/>
        <sz val="10"/>
        <rFont val="Arial Narrow"/>
        <family val="2"/>
      </rPr>
      <t xml:space="preserve">1.353.951,06 </t>
    </r>
    <r>
      <rPr>
        <sz val="10"/>
        <rFont val="Arial Narrow"/>
        <family val="2"/>
      </rPr>
      <t>zł, oraz spłaty zobowiązań jednostki samorządu terytorialnego,</t>
    </r>
  </si>
  <si>
    <t>§ 7</t>
  </si>
  <si>
    <t>§ 8</t>
  </si>
  <si>
    <t>Wpływy z tytułu dochodów różnych (rozliczenia z lat ubiegłych)</t>
  </si>
  <si>
    <t>Zmienić załącznik Nr 4 uchwały Rady Miejskiej w Ustrzykach D. Nr XXXIX/273/05z dnia 29 grudnia 2005 roku w sprawie budżetu gminy na rok 2006 tj. "Szczegółowy podział rozchodów i przychodów na rok 2006" w sposób następujący:</t>
  </si>
  <si>
    <t xml:space="preserve"> §</t>
  </si>
  <si>
    <t>Rozchody</t>
  </si>
  <si>
    <t>Spłaty otrzymanych krajowych pożyczek i kredytów</t>
  </si>
  <si>
    <t>Pożyczki na (prefinansowanie)  w tym:</t>
  </si>
  <si>
    <t>spłata pożyczki w BGK (prefinansowanie zadania - Remont biblioteki)</t>
  </si>
  <si>
    <t>Pożyczki krajowe  w tym:</t>
  </si>
  <si>
    <t xml:space="preserve">spłata rat pożyczki WFOŚiGW </t>
  </si>
  <si>
    <t>spłata rat pożyczki NFOŚ</t>
  </si>
  <si>
    <t>Kredyty krajowe w tym:</t>
  </si>
  <si>
    <t>spłata kredytu BGK</t>
  </si>
  <si>
    <t>spłata kredytu PKO BP Sanok</t>
  </si>
  <si>
    <t>Przychody</t>
  </si>
  <si>
    <t>Przychody z zaciągniętych pożyczek i kredytów na rynku krajowym.</t>
  </si>
  <si>
    <t xml:space="preserve">pożyczki WFOŚiGW </t>
  </si>
  <si>
    <t>Kredyty krajowe w tym</t>
  </si>
  <si>
    <t>Kredyt w banku komercyjnym</t>
  </si>
  <si>
    <t xml:space="preserve">Przychody i rozchody </t>
  </si>
  <si>
    <t>§ 9</t>
  </si>
  <si>
    <t>§ 10</t>
  </si>
  <si>
    <r>
      <t xml:space="preserve">Zwiększa się budżet gminy na rok 2006 o kwotę </t>
    </r>
    <r>
      <rPr>
        <b/>
        <sz val="10"/>
        <rFont val="Arial Narrow"/>
        <family val="2"/>
      </rPr>
      <t>1.455.933,04</t>
    </r>
    <r>
      <rPr>
        <sz val="10"/>
        <rFont val="Arial Narrow"/>
        <family val="2"/>
      </rPr>
      <t xml:space="preserve"> zł, w sposób następujący:</t>
    </r>
  </si>
  <si>
    <r>
      <t xml:space="preserve">1. Ustala się dochody budżetu gminy na 2006 rok zgodnie z załącznikiem Nr 1 i 2 do niniejszej uchwały w wysokości                        </t>
    </r>
    <r>
      <rPr>
        <b/>
        <sz val="10"/>
        <rFont val="Arial Narrow"/>
        <family val="2"/>
      </rPr>
      <t xml:space="preserve">33.220.823,49  zł </t>
    </r>
    <r>
      <rPr>
        <sz val="10"/>
        <rFont val="Arial Narrow"/>
        <family val="2"/>
      </rPr>
      <t>, w tym:</t>
    </r>
  </si>
  <si>
    <t>Zwiększa się budżet na rok 2006 po stronie wydatków o kwotę 440.700,- zł, z dokonując jednocześnie zwiększenia deficytu o łączną kwotę  440.700,- zł. oraz dokonuje się zmian w budżecie gmin w sposób następujący:</t>
  </si>
  <si>
    <t>a) w roku 2006 o kwotę 440.700,- zł</t>
  </si>
  <si>
    <t>b) w roku 2007 o kwotę 865.000,- zł</t>
  </si>
  <si>
    <t>c) w roku 2008 o kwotę 860.000,- zł</t>
  </si>
  <si>
    <r>
      <t xml:space="preserve">2. Ustala się  wydatki  budżetu gminy na rok 2006 zgodnie z załącznikiem Nr 3 do niniejszej uchwały w wysokości                       </t>
    </r>
    <r>
      <rPr>
        <b/>
        <sz val="10"/>
        <rFont val="Arial Narrow"/>
        <family val="2"/>
      </rPr>
      <t>39.408.716,04 zł</t>
    </r>
    <r>
      <rPr>
        <sz val="10"/>
        <rFont val="Arial Narrow"/>
        <family val="2"/>
      </rPr>
      <t>, w tym:</t>
    </r>
  </si>
  <si>
    <r>
      <t>3.</t>
    </r>
    <r>
      <rPr>
        <sz val="7"/>
        <rFont val="Times New Roman"/>
        <family val="1"/>
      </rPr>
      <t xml:space="preserve">    </t>
    </r>
    <r>
      <rPr>
        <sz val="10"/>
        <rFont val="Arial Narrow"/>
        <family val="2"/>
      </rPr>
      <t xml:space="preserve">Ustala się planowany deficyt  budżetu w wysokości  </t>
    </r>
    <r>
      <rPr>
        <b/>
        <sz val="10"/>
        <rFont val="Arial Narrow"/>
        <family val="2"/>
      </rPr>
      <t>6.187.892,55</t>
    </r>
    <r>
      <rPr>
        <sz val="10"/>
        <rFont val="Arial Narrow"/>
        <family val="2"/>
      </rPr>
      <t xml:space="preserve"> zł, który zostanie sfinansowany przychodami pochodzącymi z kredytów i pożyczek.</t>
    </r>
  </si>
  <si>
    <r>
      <t>5.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Ustala się przychody budżetu w wysokości </t>
    </r>
    <r>
      <rPr>
        <b/>
        <sz val="10"/>
        <rFont val="Arial Narrow"/>
        <family val="2"/>
      </rPr>
      <t xml:space="preserve">8.038.093,98 </t>
    </r>
    <r>
      <rPr>
        <sz val="10"/>
        <rFont val="Arial Narrow"/>
        <family val="2"/>
      </rPr>
      <t xml:space="preserve">zł,  oraz rozchody budżetu w wysokości </t>
    </r>
    <r>
      <rPr>
        <b/>
        <sz val="10"/>
        <rFont val="Arial Narrow"/>
        <family val="2"/>
      </rPr>
      <t xml:space="preserve">1.850.201,43 </t>
    </r>
    <r>
      <rPr>
        <sz val="10"/>
        <rFont val="Arial Narrow"/>
        <family val="2"/>
      </rPr>
      <t>zł.</t>
    </r>
  </si>
  <si>
    <t>Oświatlenie ulic</t>
  </si>
  <si>
    <t>Oświetlenie w m-ci Ropienka</t>
  </si>
  <si>
    <t>6059</t>
  </si>
  <si>
    <t>Dochody Krytej Pływalni 650.000,-</t>
  </si>
  <si>
    <t>Dochody BCIiP 20.000,-</t>
  </si>
  <si>
    <t xml:space="preserve">Dochody uzyskiwane przez gminne jednostki budżetowe, w tym                 </t>
  </si>
  <si>
    <t>Dochody z tytułu gospodarki leśnej, w tym</t>
  </si>
  <si>
    <t>Sprzedaż składników majątk. 40.000,-</t>
  </si>
  <si>
    <t>Dochody za tenuty obwodów łowieckich 5.000,-</t>
  </si>
  <si>
    <r>
      <t>d)</t>
    </r>
    <r>
      <rPr>
        <sz val="7"/>
        <rFont val="Times New Roman"/>
        <family val="1"/>
      </rPr>
      <t>  </t>
    </r>
    <r>
      <rPr>
        <sz val="10"/>
        <rFont val="Arial Narrow"/>
        <family val="2"/>
      </rPr>
      <t xml:space="preserve">wydatki związane z realizacją zadań wspólnych z jednostkami samorządu terytorialnego realizowanych na postawie porozumień zgodnie z załącznikiem Nr 6 do niniejszej uchwały w wysokości </t>
    </r>
    <r>
      <rPr>
        <b/>
        <sz val="10"/>
        <rFont val="Arial Narrow"/>
        <family val="2"/>
      </rPr>
      <t>23.000,-zł.</t>
    </r>
  </si>
  <si>
    <r>
      <t xml:space="preserve">2.     Ustala się limit zobowiązań z tytułu kredytów i pożyczek w wysokości   </t>
    </r>
    <r>
      <rPr>
        <b/>
        <sz val="10"/>
        <rFont val="Arial Narrow"/>
        <family val="2"/>
      </rPr>
      <t>9.392.045,04</t>
    </r>
    <r>
      <rPr>
        <sz val="10"/>
        <rFont val="Arial Narrow"/>
        <family val="2"/>
      </rPr>
      <t xml:space="preserve"> zł, na:</t>
    </r>
  </si>
  <si>
    <r>
      <t xml:space="preserve">b)  finansowanie planowanego deficytu budżetu gminy w wysokości  </t>
    </r>
    <r>
      <rPr>
        <b/>
        <sz val="10"/>
        <rFont val="Arial Narrow"/>
        <family val="2"/>
      </rPr>
      <t>6.187.892,55</t>
    </r>
    <r>
      <rPr>
        <sz val="10"/>
        <rFont val="Arial Narrow"/>
        <family val="2"/>
      </rPr>
      <t xml:space="preserve">  zł,</t>
    </r>
  </si>
  <si>
    <r>
      <t xml:space="preserve">a)   pokrycie występującego w ciągu roku przejściowego deficytu budżetu gminy w wysokości   </t>
    </r>
    <r>
      <rPr>
        <b/>
        <sz val="10"/>
        <rFont val="Arial Narrow"/>
        <family val="2"/>
      </rPr>
      <t>1.353.951,06</t>
    </r>
    <r>
      <rPr>
        <sz val="10"/>
        <rFont val="Arial Narrow"/>
        <family val="2"/>
      </rPr>
      <t xml:space="preserve"> zł,</t>
    </r>
  </si>
  <si>
    <r>
      <t xml:space="preserve">c)  spłatę wcześniej zaciągniętych zobowiązań z tytułu pożyczek i kredytów  w wysokości   </t>
    </r>
    <r>
      <rPr>
        <b/>
        <sz val="10"/>
        <rFont val="Arial Narrow"/>
        <family val="2"/>
      </rPr>
      <t>1.850.201,43</t>
    </r>
    <r>
      <rPr>
        <sz val="10"/>
        <rFont val="Arial Narrow"/>
        <family val="2"/>
      </rPr>
      <t xml:space="preserve"> zł,</t>
    </r>
  </si>
  <si>
    <t>Środki ze źródeł pozabudżetowych, wg zawartych umów:</t>
  </si>
  <si>
    <t>Umowa bilateralna - Program Inicjatywy Wspólnotowej EQEAL</t>
  </si>
  <si>
    <t xml:space="preserve">Umowa o dofinasowanie - INTERREG III </t>
  </si>
  <si>
    <t>Umowa grantowa PHARE "Sport zbliża narody"</t>
  </si>
  <si>
    <t>Umowa o dofinansowanie SPO-R</t>
  </si>
  <si>
    <t>Umowa o dofinasowanie - ZPORR</t>
  </si>
  <si>
    <t>Dotacje celeowe otrzymane z bud.pań na realizację zadań własnych</t>
  </si>
  <si>
    <t>Dotacje celeowe otrzymane z bud.pań na realizację zadań zleconych</t>
  </si>
  <si>
    <t>Dochody z tytułu działalności usługowej (opłaty cmentarne )</t>
  </si>
  <si>
    <t>Wydatki  inwestycyjne jednostek budżetowych</t>
  </si>
  <si>
    <t>Wydatkiinwestycyjne jednostek budżetowych</t>
  </si>
  <si>
    <t>Uchwała  Nr  XL/280/06</t>
  </si>
  <si>
    <t>z dnia  27 lutego 2006 roku</t>
  </si>
  <si>
    <t>0310</t>
  </si>
  <si>
    <t>Wpływy z pod rol, pod leś, pod od cc, pod od spadków i darowizn oraz podatków i opłat lokalnych od osób prawnych</t>
  </si>
  <si>
    <t>Dochody od os.pr., os.fiz. i in.jedn.nie.pos.osob.pr i wydatki związane z poborem</t>
  </si>
  <si>
    <t xml:space="preserve">Przebudowa chodników w mieście </t>
  </si>
  <si>
    <t>Bezpieczeństwo publiczne i ochrona przeciwpożarowa</t>
  </si>
  <si>
    <t>Ochotnicze straże pożarne</t>
  </si>
  <si>
    <t>4210</t>
  </si>
  <si>
    <t>Zakup materiałów i wyposażenia</t>
  </si>
  <si>
    <t>Remont i adaptacja na lokale socjalne bud w m-ci Liskowate</t>
  </si>
  <si>
    <t>6060</t>
  </si>
  <si>
    <t>Wydatki na zakupy inwestycyjne jednostek budżetowych</t>
  </si>
  <si>
    <t>Dochody</t>
  </si>
  <si>
    <t>Wyszczególnienie</t>
  </si>
  <si>
    <t>Rozdz</t>
  </si>
  <si>
    <t>Kultura i ochrona dziedzictwa narodowego</t>
  </si>
  <si>
    <t>Pozostała działalność - dotacje</t>
  </si>
  <si>
    <t>(umowy z gminami Powiatu Bieszczadzkiego na współ finansowanie Gazety Bieszczadzkiej)</t>
  </si>
  <si>
    <t>600</t>
  </si>
  <si>
    <t>60014</t>
  </si>
  <si>
    <t>Drogi publiczne powiatowe - cel</t>
  </si>
  <si>
    <t>(wydatki na pomoc finansową udzielaną między jst na dofinansowanie własnych zadań inwestycyjnych - porozumienie ze Starostwem Powiatowym w Ustrzykach Dolnych na dofinansowanie remontu drogi powiatowej w m-ci Zawadka)</t>
  </si>
  <si>
    <t>wydatki inwestycyjne - 15.000,-</t>
  </si>
  <si>
    <t>Przeciwdziałanie alkoholizmowi- cel</t>
  </si>
  <si>
    <t>(porozumienie z Miastem Przemyśl na dofinansowanie Miejskiego Ośrodka Zapobiegania Uzależnieniom w Przemyślu - zadanie wynikające z Gminnego Programu Profilaktyki i Przeciwdziałania Alkoholizmowi</t>
  </si>
  <si>
    <t>wydatki bieżące - 5.000,-</t>
  </si>
  <si>
    <t>w tym dotacje - 5.000,-</t>
  </si>
  <si>
    <t>Zmienić załącznik Nr 6 uchwały Rady Miejskiej w Ustrzykach D. Nr XXXIX/273/05z dnia 29 grudnia 2005 roku w sprawie budżetu gminy na rok 2006 tj. "Wyodrębnione dochody i wydatki związane z realizacją zadań realizowanych na podstawie porozumień" w sposób następujący:</t>
  </si>
  <si>
    <t>Zwiększa się budżet gminy na rok 2006 o kwotę   150.000,-  zł, w sposób następujący:</t>
  </si>
  <si>
    <t>2310</t>
  </si>
  <si>
    <t>Dotacje celowe przekazane gminie na zad.bieżące real.np.porozumień</t>
  </si>
  <si>
    <t>1. W programie II "Inwestycje drogowe" zwiększyć limit wydatków na rok 2006 o kwotę 150.000,- zł, na zadanie "Przebudowa chodników w mieście ", w związku ze zwiększeniem zakresu zadania o dodatkowe ulice tj. ul. Jana Pawła II i ul.Pionierską.</t>
  </si>
  <si>
    <t>Pozostała działalność</t>
  </si>
  <si>
    <t>Uchwała  Nr  XLI/289/06</t>
  </si>
  <si>
    <t>2. W programie III "Inwestycje w zakresie gospodarki mieszkaniowej" zwiększyć limit wydatków na rok 2006 o kwotę 30.000,- zł, na zadanie "Remont i adaptacja na lokale socjalne budynku w m-ci Liskowate", w związku ze zwiększeniem zakresu zadania o dodatkowe prace (adaptacja dodatkowych dwóch lokali w budynku).</t>
  </si>
  <si>
    <t>z dnia 31 marca 2006 roku</t>
  </si>
  <si>
    <t>Wpływy z tyt.odpłatnego nabycia prawa wł.nieruchomości</t>
  </si>
  <si>
    <t>Wpływy z pod rol, pod leś, pod od cc, pod od spadków i darowizn oraz podatków i opłat lokalnych od osób fizycznych</t>
  </si>
  <si>
    <t>0410</t>
  </si>
  <si>
    <t>Wpływy z opłaty skarbowej</t>
  </si>
  <si>
    <t>Udziały gmin w podatkach stanowiących dochody bud.państwa</t>
  </si>
  <si>
    <t>0010</t>
  </si>
  <si>
    <t>Podatek dochodowy od osób fizycznych</t>
  </si>
  <si>
    <t>Środki na dofin.własnych zadań inwest. gmin pozysk. z innych źródeł</t>
  </si>
  <si>
    <t>2030</t>
  </si>
  <si>
    <t>Dotacje celowe otrzym.z bud.pań.na real.zadań własnych</t>
  </si>
  <si>
    <t>0690</t>
  </si>
  <si>
    <t>0960</t>
  </si>
  <si>
    <t>Kultura fizyczna i sport</t>
  </si>
  <si>
    <t>Zadania w zakresie kultury fizycznej i sportu</t>
  </si>
  <si>
    <t>Wpływy z różnych opłat</t>
  </si>
  <si>
    <t>Otrzymane spadki zapisy darowizny</t>
  </si>
  <si>
    <t>0500</t>
  </si>
  <si>
    <t>Wpływy z innych opłat stanowiących dochody jst np. ustaw</t>
  </si>
  <si>
    <t>Dochody - zmniejszenie</t>
  </si>
  <si>
    <t>2920</t>
  </si>
  <si>
    <t xml:space="preserve">Różne rozliczenia </t>
  </si>
  <si>
    <t>Część oświatowa subwencji ogólnej dla jst</t>
  </si>
  <si>
    <t>Subwencje ogólne z budżetu państwa</t>
  </si>
  <si>
    <t>Działalność usługowa</t>
  </si>
  <si>
    <t>Cmentarz</t>
  </si>
  <si>
    <t>Cmentarz w m-ci Łobozew</t>
  </si>
  <si>
    <t>Nadwyżki z lat ubiegłych</t>
  </si>
  <si>
    <t>Nadwyżka z lat ubiegłych</t>
  </si>
  <si>
    <t>Pożyczki NFOŚ</t>
  </si>
  <si>
    <t xml:space="preserve">Pożyczki WFOŚiGW </t>
  </si>
  <si>
    <t>Zwiększa się budżet na rok 2006 po stronie wydatków o kwotę 200.000,- zł, z dokonując jednocześnie zwiększenia deficytu o łączną kwotę  200.000,- zł. oraz dokonuje się zmian w budżecie gmin w sposób następujący:</t>
  </si>
  <si>
    <t>2700</t>
  </si>
  <si>
    <t>Ochrona i konserwacja zabytków</t>
  </si>
  <si>
    <t>2830</t>
  </si>
  <si>
    <t>6290</t>
  </si>
  <si>
    <t>Zwiększa się budżet gminy na rok 2006 o kwotę   649.778,98 zł, w sposób następujący:</t>
  </si>
  <si>
    <t xml:space="preserve">Dotacja celowa z bud.na finan.zad.zleconych do real.pozost.j.n.z.d.f.p </t>
  </si>
  <si>
    <t>92120</t>
  </si>
  <si>
    <t>(dofinansowanie prac w zakresie ochrony i konserwacji dóbr kultury) - cel</t>
  </si>
  <si>
    <t>Podmiot:</t>
  </si>
  <si>
    <t xml:space="preserve">§ 6 </t>
  </si>
  <si>
    <t xml:space="preserve">Parafia Rzymskokatolicka NMP w Ustrzykach D. </t>
  </si>
  <si>
    <t xml:space="preserve">Parafia Rzymskokatolicka ŚJR w Ustrzykach D. </t>
  </si>
  <si>
    <t>Środki na dofin.własnych zadań bieżących gmin pozysk. z innych źródeł</t>
  </si>
  <si>
    <t>1.W programie II "Inwestycje drogowe" zwiększyć limit wydatków na rok 2006 o kwotę 462.189,98,- zł, na zadanie "Podniesienie atrakcyjności turystycznej gminy Ustrzyki Dolne poprzez remont ulic w mieście", w związku ze zwiększeniem zadania o dodatkowy zakres tj. o otrzymane dofinansowanie zadania w ramach ZPORR</t>
  </si>
  <si>
    <t>cel: podtrzymywanie tradycji narodowej, pielęgnowanie polskości oraz rozwoju świadomości narodowej, obywatelskiej i kulturowej</t>
  </si>
  <si>
    <t xml:space="preserve">tj: wparcie programów dotyczących odtwarzania dziedzictwa kulturowego i regionalnego poprzez działalności wspomagającą technicznie, szkoleniowo, informacyjnie lub finansowo 
</t>
  </si>
  <si>
    <t>(remont zabytkowej cerkwi -Strwiążyk)</t>
  </si>
  <si>
    <t>SP Równia</t>
  </si>
  <si>
    <t>(prace remontowe zabytkowych fundamentów kościoła parafialnego)</t>
  </si>
  <si>
    <t>Parafia Rzymskokatolicka w m-ci Równia</t>
  </si>
  <si>
    <t>Rozbudowa i przebudowa budynku Szkoły Podstawowej wraz ze zbiornikiem na ścieki w m-ci Łobozew</t>
  </si>
  <si>
    <t>Zmienić załącznik nr 12 do uchwały w sprawie budżetu gminy na rok 2006 "Wykaz udzielonych dotacji dla podmiotów realizujących zadania własne gminy" tj. zwiększyć łączną kwotę udzielonych dotacji o 61.000,- zł w następujący sposób:</t>
  </si>
  <si>
    <t>Zmienić załącznik Nr 4 uchwały w sprawie budżetu gminy na rok 2006 tj. "Szczegółowy podział rozchodów i przychodów na rok 2006" w sposób następujący:</t>
  </si>
  <si>
    <t>(wprowadzenie sytemu zabezpieczenia przeciwpożarowego i monitoringu zabytkowej drewnianej cerkwi)</t>
  </si>
  <si>
    <t>0830</t>
  </si>
  <si>
    <t>Wpływy z usług</t>
  </si>
  <si>
    <t>Zwiększa się budżet gminy na rok 2006 o kwotę   87.620,00 zł, w sposób następujący:</t>
  </si>
  <si>
    <t>Wydatki - rodzaj wydatków</t>
  </si>
  <si>
    <t>Realizacja  inwestycji:</t>
  </si>
  <si>
    <t>cel - ochrona wód</t>
  </si>
  <si>
    <t>Wydatki bieżące:</t>
  </si>
  <si>
    <t>cel- pozostałe dziedziny (badanie gleby)</t>
  </si>
  <si>
    <t>Zwiększyć wydatki GFOŚ o kwotę 400,- zł i zmienić załącznik nr 11 do uchwały w sprawie budżetu na rok 2006 w sposób następujący</t>
  </si>
  <si>
    <t>Kolektor sanitarny - projekt</t>
  </si>
  <si>
    <t>Wodociąg w m-ci Dźwiniacz Łodyna - projekt</t>
  </si>
  <si>
    <t>cel - dostarczanie wody</t>
  </si>
  <si>
    <t>Planowany stan Funduszu w 31-12-2006</t>
  </si>
  <si>
    <t>Uchwała  Nr  XLIII/303/06</t>
  </si>
  <si>
    <t>z dnia 27 kwietnia 2006 roku</t>
  </si>
  <si>
    <t>Uchwała  Nr  XLII/296/06</t>
  </si>
  <si>
    <t>z dnia 22 czerwca 2006 roku</t>
  </si>
  <si>
    <t>0870</t>
  </si>
  <si>
    <t>Wpływy ze sprzedaży składników majątkowych</t>
  </si>
  <si>
    <t>Otrzymane, spadki, zapisy, darowizny</t>
  </si>
  <si>
    <t>Urzędy gminy</t>
  </si>
  <si>
    <t>0320</t>
  </si>
  <si>
    <t>0330</t>
  </si>
  <si>
    <t>2680</t>
  </si>
  <si>
    <t>2701</t>
  </si>
  <si>
    <t>4270</t>
  </si>
  <si>
    <t>Zakup usług remontowych</t>
  </si>
  <si>
    <t>Administracja publiczna</t>
  </si>
  <si>
    <t>Oświetlenie ulic w m.-ci Stańkowa - projekt</t>
  </si>
  <si>
    <t>Oświetlenie ulic w m.-ci Zadwórze</t>
  </si>
  <si>
    <t>Świetlica Brzegi Dolne</t>
  </si>
  <si>
    <t>4111</t>
  </si>
  <si>
    <t>4121</t>
  </si>
  <si>
    <t>4211</t>
  </si>
  <si>
    <t>4301</t>
  </si>
  <si>
    <t>4271</t>
  </si>
  <si>
    <t>4411</t>
  </si>
  <si>
    <t>4171</t>
  </si>
  <si>
    <t>Zarządzanie kryzysowe</t>
  </si>
  <si>
    <t>Gospodarka odpadami</t>
  </si>
  <si>
    <t>6260</t>
  </si>
  <si>
    <t>Rozwiązanie gospodarki odpadami komunalnymi</t>
  </si>
  <si>
    <t>Dochody  - zwiększenie (zmniejszenie deficytu)</t>
  </si>
  <si>
    <t>Przychody - zmniejszenie (zmniejszenie deficytu)</t>
  </si>
  <si>
    <t>Remont budynku ul. 1-go Maja</t>
  </si>
  <si>
    <t>3110</t>
  </si>
  <si>
    <t>Dodatki mieszkaniowe</t>
  </si>
  <si>
    <t>Świadczenia społeczne</t>
  </si>
  <si>
    <t>Dotacja podm. z budżetu dla instytucji kultury</t>
  </si>
  <si>
    <t>4302</t>
  </si>
  <si>
    <t>Przedszkole Nr 1 - projekt dachu</t>
  </si>
  <si>
    <t>Remont budynku  przy ul.1 Maja 14</t>
  </si>
  <si>
    <t>Oświetlenie ulic</t>
  </si>
  <si>
    <t>1. W programie III "Inwestycje w zakresie gospodarki mieszkaniowej" :</t>
  </si>
  <si>
    <t>(wydatki na pomoc finansową udzielaną między jst na dofinansowanie własnych zadań inwestycyjnych - porozumienie ze Starostwem Powiatowym w Ustrzykach Dolnych na dofinansowanie remontu drogi powiatowej w m-ci Zawadka w kwocie 7.000,- zł oraz Stańkowa w kwocie 8.000,- zł)</t>
  </si>
  <si>
    <t>Dotacje otrzym.z funduszy celowych na fin.kosztów real.inwestycji</t>
  </si>
  <si>
    <t>zwiększyć limit wydatków na rok 2006 o kwotę 3.440.543,85 zł na zadanie pn. „Rozwiązanie gospodarki odpadami” w związku ze zwiększenie zakresu o dodatkowe prace, otrzymane dofinansowanie z EkoFunduszu oraz WFOŚiGW.</t>
  </si>
  <si>
    <t>Domy i ośrodki kultury, świetlice i kluby</t>
  </si>
  <si>
    <t>zmniejszyć  limit wydatków na rok 2006 o kwotę 20.000,- zł, na zadanie "Remont i adaptacja na lokale socjalne budynku w m-ci Liskowate", w związku rozstrzygnięciem przetargu na w/w zadanie</t>
  </si>
  <si>
    <t>Zwiększa się budżet na rok 2006 po stronie dochodów o kwotę 247.049,- zł, z dokonując jednocześnie zmniejszenia deficytu o łączną kwotę  247.049,- zł. oraz dokonuje się zmian w budżecie gmin w sposób następujący:</t>
  </si>
  <si>
    <t xml:space="preserve">2. W programie VI "Inwestycje w zakresie gospodarki komunalnej"  </t>
  </si>
  <si>
    <r>
      <t xml:space="preserve">Zwiększa się budżet gminy na rok 2006 o kwotę </t>
    </r>
    <r>
      <rPr>
        <b/>
        <sz val="10"/>
        <rFont val="Arial Narrow"/>
        <family val="2"/>
      </rPr>
      <t xml:space="preserve">3.624.954,85 </t>
    </r>
    <r>
      <rPr>
        <sz val="10"/>
        <rFont val="Arial Narrow"/>
        <family val="2"/>
      </rPr>
      <t xml:space="preserve"> zł, w sposób następujący:</t>
    </r>
  </si>
  <si>
    <t>Rekompensata utraconych dochodów w pod.i opłatach lokalnych</t>
  </si>
  <si>
    <t xml:space="preserve">Uchwała  Nr  XLIV/305/06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</si>
</sst>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name val="Times New Roman"/>
      <family val="1"/>
    </font>
    <font>
      <sz val="7"/>
      <name val="Times New Roman"/>
      <family val="1"/>
    </font>
    <font>
      <u val="single"/>
      <sz val="10"/>
      <name val="Arial Narrow"/>
      <family val="2"/>
    </font>
    <font>
      <u val="singleAccounting"/>
      <sz val="10"/>
      <name val="Arial Narrow"/>
      <family val="2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3" fontId="3" fillId="0" borderId="0" xfId="15" applyFont="1" applyFill="1" applyBorder="1" applyAlignment="1" applyProtection="1">
      <alignment horizontal="center"/>
      <protection/>
    </xf>
    <xf numFmtId="43" fontId="3" fillId="0" borderId="0" xfId="15" applyFont="1" applyBorder="1" applyAlignment="1">
      <alignment horizontal="center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3" fontId="4" fillId="0" borderId="0" xfId="15" applyFont="1" applyFill="1" applyBorder="1" applyAlignment="1" applyProtection="1">
      <alignment horizontal="justify" vertical="top" wrapText="1"/>
      <protection/>
    </xf>
    <xf numFmtId="43" fontId="4" fillId="0" borderId="0" xfId="15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3" fontId="4" fillId="0" borderId="0" xfId="15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43" fontId="3" fillId="0" borderId="1" xfId="15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3" fontId="4" fillId="0" borderId="0" xfId="15" applyFont="1" applyBorder="1" applyAlignment="1">
      <alignment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43" fontId="4" fillId="0" borderId="2" xfId="15" applyFont="1" applyBorder="1" applyAlignment="1">
      <alignment/>
    </xf>
    <xf numFmtId="43" fontId="0" fillId="0" borderId="0" xfId="15" applyAlignment="1">
      <alignment/>
    </xf>
    <xf numFmtId="0" fontId="4" fillId="0" borderId="0" xfId="0" applyFont="1" applyBorder="1" applyAlignment="1">
      <alignment wrapText="1"/>
    </xf>
    <xf numFmtId="43" fontId="3" fillId="0" borderId="0" xfId="15" applyFont="1" applyAlignment="1">
      <alignment/>
    </xf>
    <xf numFmtId="43" fontId="3" fillId="0" borderId="1" xfId="15" applyFont="1" applyBorder="1" applyAlignment="1">
      <alignment wrapText="1"/>
    </xf>
    <xf numFmtId="43" fontId="4" fillId="0" borderId="0" xfId="15" applyFont="1" applyBorder="1" applyAlignment="1">
      <alignment wrapText="1"/>
    </xf>
    <xf numFmtId="43" fontId="4" fillId="0" borderId="2" xfId="15" applyFont="1" applyBorder="1" applyAlignment="1">
      <alignment wrapText="1"/>
    </xf>
    <xf numFmtId="43" fontId="3" fillId="0" borderId="0" xfId="15" applyFont="1" applyBorder="1" applyAlignment="1">
      <alignment wrapText="1"/>
    </xf>
    <xf numFmtId="43" fontId="3" fillId="0" borderId="0" xfId="15" applyFont="1" applyBorder="1" applyAlignment="1">
      <alignment/>
    </xf>
    <xf numFmtId="165" fontId="4" fillId="0" borderId="0" xfId="15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65" fontId="4" fillId="0" borderId="2" xfId="15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0" fontId="4" fillId="0" borderId="2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 vertical="top" wrapText="1"/>
    </xf>
    <xf numFmtId="43" fontId="3" fillId="0" borderId="1" xfId="15" applyFont="1" applyBorder="1" applyAlignment="1">
      <alignment horizontal="right"/>
    </xf>
    <xf numFmtId="43" fontId="4" fillId="0" borderId="0" xfId="15" applyFont="1" applyBorder="1" applyAlignment="1">
      <alignment horizontal="center"/>
    </xf>
    <xf numFmtId="43" fontId="4" fillId="0" borderId="0" xfId="15" applyFont="1" applyBorder="1" applyAlignment="1">
      <alignment horizontal="right"/>
    </xf>
    <xf numFmtId="43" fontId="4" fillId="0" borderId="3" xfId="15" applyFont="1" applyBorder="1" applyAlignment="1">
      <alignment horizontal="center" wrapText="1"/>
    </xf>
    <xf numFmtId="165" fontId="4" fillId="0" borderId="0" xfId="15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165" fontId="4" fillId="0" borderId="2" xfId="15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left" vertical="center" wrapText="1"/>
    </xf>
    <xf numFmtId="43" fontId="4" fillId="0" borderId="2" xfId="15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43" fontId="4" fillId="0" borderId="0" xfId="15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4" fillId="0" borderId="2" xfId="15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43" fontId="4" fillId="0" borderId="6" xfId="15" applyFont="1" applyBorder="1" applyAlignment="1">
      <alignment horizontal="left" vertical="justify"/>
    </xf>
    <xf numFmtId="43" fontId="4" fillId="0" borderId="7" xfId="15" applyFont="1" applyBorder="1" applyAlignment="1">
      <alignment horizontal="left" vertical="justify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43" fontId="3" fillId="0" borderId="10" xfId="15" applyFont="1" applyBorder="1" applyAlignment="1">
      <alignment horizontal="left" vertical="justify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3" fontId="4" fillId="0" borderId="0" xfId="15" applyFont="1" applyBorder="1" applyAlignment="1">
      <alignment horizontal="left" vertical="justify"/>
    </xf>
    <xf numFmtId="0" fontId="4" fillId="0" borderId="6" xfId="0" applyFont="1" applyBorder="1" applyAlignment="1">
      <alignment wrapText="1"/>
    </xf>
    <xf numFmtId="43" fontId="4" fillId="0" borderId="6" xfId="15" applyFont="1" applyBorder="1" applyAlignment="1">
      <alignment/>
    </xf>
    <xf numFmtId="43" fontId="3" fillId="0" borderId="0" xfId="15" applyFont="1" applyBorder="1" applyAlignment="1">
      <alignment horizontal="left" vertical="justify"/>
    </xf>
    <xf numFmtId="43" fontId="4" fillId="0" borderId="12" xfId="15" applyFont="1" applyBorder="1" applyAlignment="1">
      <alignment/>
    </xf>
    <xf numFmtId="0" fontId="4" fillId="0" borderId="4" xfId="0" applyFont="1" applyBorder="1" applyAlignment="1">
      <alignment horizontal="center"/>
    </xf>
    <xf numFmtId="43" fontId="4" fillId="0" borderId="12" xfId="15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3" fontId="4" fillId="0" borderId="13" xfId="15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justify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justify" wrapText="1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43" fontId="3" fillId="0" borderId="10" xfId="15" applyFont="1" applyBorder="1" applyAlignment="1">
      <alignment/>
    </xf>
    <xf numFmtId="43" fontId="3" fillId="0" borderId="6" xfId="15" applyFont="1" applyBorder="1" applyAlignment="1">
      <alignment horizontal="left" vertical="justify" wrapText="1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43" fontId="3" fillId="0" borderId="15" xfId="15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43" fontId="3" fillId="0" borderId="11" xfId="15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6" xfId="0" applyFont="1" applyBorder="1" applyAlignment="1">
      <alignment horizontal="left" vertical="top" wrapText="1"/>
    </xf>
    <xf numFmtId="43" fontId="4" fillId="0" borderId="11" xfId="15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43" fontId="3" fillId="0" borderId="10" xfId="15" applyFont="1" applyBorder="1" applyAlignment="1">
      <alignment/>
    </xf>
    <xf numFmtId="0" fontId="4" fillId="0" borderId="17" xfId="0" applyFont="1" applyBorder="1" applyAlignment="1">
      <alignment horizontal="left" vertical="top" wrapText="1"/>
    </xf>
    <xf numFmtId="43" fontId="4" fillId="0" borderId="10" xfId="15" applyFont="1" applyBorder="1" applyAlignment="1">
      <alignment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0" fontId="4" fillId="0" borderId="18" xfId="0" applyFont="1" applyBorder="1" applyAlignment="1">
      <alignment vertical="top" wrapText="1"/>
    </xf>
    <xf numFmtId="0" fontId="8" fillId="0" borderId="17" xfId="0" applyFont="1" applyBorder="1" applyAlignment="1">
      <alignment horizontal="left" vertical="top" wrapText="1"/>
    </xf>
    <xf numFmtId="43" fontId="8" fillId="0" borderId="6" xfId="15" applyFont="1" applyBorder="1" applyAlignment="1">
      <alignment/>
    </xf>
    <xf numFmtId="43" fontId="4" fillId="0" borderId="6" xfId="15" applyFont="1" applyBorder="1" applyAlignment="1">
      <alignment/>
    </xf>
    <xf numFmtId="0" fontId="4" fillId="0" borderId="19" xfId="0" applyFont="1" applyBorder="1" applyAlignment="1">
      <alignment horizontal="left" vertical="top" wrapText="1"/>
    </xf>
    <xf numFmtId="43" fontId="4" fillId="0" borderId="7" xfId="15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43" fontId="9" fillId="0" borderId="6" xfId="15" applyFont="1" applyBorder="1" applyAlignment="1">
      <alignment/>
    </xf>
    <xf numFmtId="0" fontId="8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3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43" fontId="4" fillId="0" borderId="12" xfId="15" applyFont="1" applyBorder="1" applyAlignment="1">
      <alignment horizontal="left" vertical="justify"/>
    </xf>
    <xf numFmtId="43" fontId="4" fillId="0" borderId="13" xfId="15" applyFont="1" applyBorder="1" applyAlignment="1">
      <alignment horizontal="left" vertical="justify"/>
    </xf>
    <xf numFmtId="0" fontId="3" fillId="0" borderId="4" xfId="0" applyFont="1" applyBorder="1" applyAlignment="1">
      <alignment horizontal="center" vertical="top" wrapText="1"/>
    </xf>
    <xf numFmtId="43" fontId="3" fillId="0" borderId="15" xfId="15" applyFont="1" applyBorder="1" applyAlignment="1">
      <alignment horizontal="left" vertical="justify"/>
    </xf>
    <xf numFmtId="0" fontId="3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1" xfId="0" applyNumberFormat="1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4" fillId="0" borderId="18" xfId="0" applyFont="1" applyBorder="1" applyAlignment="1">
      <alignment horizontal="center" vertical="top" wrapText="1"/>
    </xf>
    <xf numFmtId="165" fontId="4" fillId="0" borderId="20" xfId="15" applyNumberFormat="1" applyFont="1" applyBorder="1" applyAlignment="1">
      <alignment horizontal="left" vertical="top" wrapText="1"/>
    </xf>
    <xf numFmtId="165" fontId="3" fillId="0" borderId="15" xfId="15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top" wrapText="1"/>
    </xf>
    <xf numFmtId="165" fontId="4" fillId="0" borderId="12" xfId="15" applyNumberFormat="1" applyFont="1" applyBorder="1" applyAlignment="1">
      <alignment horizontal="left" vertical="top" wrapText="1"/>
    </xf>
    <xf numFmtId="165" fontId="4" fillId="0" borderId="13" xfId="15" applyNumberFormat="1" applyFont="1" applyBorder="1" applyAlignment="1">
      <alignment horizontal="left" vertical="top" wrapText="1"/>
    </xf>
    <xf numFmtId="165" fontId="3" fillId="0" borderId="20" xfId="15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65" fontId="4" fillId="0" borderId="10" xfId="15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165" fontId="4" fillId="0" borderId="6" xfId="15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5" fontId="4" fillId="0" borderId="15" xfId="15" applyNumberFormat="1" applyFont="1" applyFill="1" applyBorder="1" applyAlignment="1">
      <alignment horizontal="center" vertical="top" wrapText="1"/>
    </xf>
    <xf numFmtId="165" fontId="4" fillId="0" borderId="20" xfId="15" applyNumberFormat="1" applyFont="1" applyFill="1" applyBorder="1" applyAlignment="1">
      <alignment horizontal="center" vertical="top" wrapText="1"/>
    </xf>
    <xf numFmtId="165" fontId="4" fillId="0" borderId="10" xfId="15" applyNumberFormat="1" applyFont="1" applyBorder="1" applyAlignment="1">
      <alignment horizontal="center"/>
    </xf>
    <xf numFmtId="165" fontId="4" fillId="0" borderId="6" xfId="15" applyNumberFormat="1" applyFont="1" applyBorder="1" applyAlignment="1">
      <alignment horizontal="center"/>
    </xf>
    <xf numFmtId="165" fontId="4" fillId="0" borderId="7" xfId="15" applyNumberFormat="1" applyFont="1" applyBorder="1" applyAlignment="1">
      <alignment horizontal="center"/>
    </xf>
    <xf numFmtId="165" fontId="3" fillId="0" borderId="1" xfId="15" applyNumberFormat="1" applyFont="1" applyBorder="1" applyAlignment="1">
      <alignment/>
    </xf>
    <xf numFmtId="165" fontId="4" fillId="0" borderId="0" xfId="15" applyNumberFormat="1" applyFont="1" applyAlignment="1">
      <alignment/>
    </xf>
    <xf numFmtId="165" fontId="4" fillId="0" borderId="0" xfId="15" applyNumberFormat="1" applyFont="1" applyBorder="1" applyAlignment="1">
      <alignment/>
    </xf>
    <xf numFmtId="165" fontId="4" fillId="0" borderId="2" xfId="15" applyNumberFormat="1" applyFont="1" applyBorder="1" applyAlignment="1">
      <alignment/>
    </xf>
    <xf numFmtId="165" fontId="4" fillId="0" borderId="2" xfId="15" applyNumberFormat="1" applyFont="1" applyBorder="1" applyAlignment="1">
      <alignment vertical="center"/>
    </xf>
    <xf numFmtId="165" fontId="3" fillId="0" borderId="1" xfId="15" applyNumberFormat="1" applyFont="1" applyBorder="1" applyAlignment="1">
      <alignment wrapText="1"/>
    </xf>
    <xf numFmtId="165" fontId="4" fillId="0" borderId="0" xfId="15" applyNumberFormat="1" applyFont="1" applyBorder="1" applyAlignment="1">
      <alignment wrapText="1"/>
    </xf>
    <xf numFmtId="165" fontId="3" fillId="0" borderId="0" xfId="15" applyNumberFormat="1" applyFont="1" applyBorder="1" applyAlignment="1">
      <alignment wrapText="1"/>
    </xf>
    <xf numFmtId="165" fontId="4" fillId="0" borderId="2" xfId="15" applyNumberFormat="1" applyFont="1" applyBorder="1" applyAlignment="1">
      <alignment wrapText="1"/>
    </xf>
    <xf numFmtId="165" fontId="3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4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15" applyFont="1" applyFill="1" applyBorder="1" applyAlignment="1">
      <alignment horizontal="center" wrapText="1"/>
    </xf>
    <xf numFmtId="43" fontId="4" fillId="0" borderId="0" xfId="15" applyFont="1" applyFill="1" applyBorder="1" applyAlignment="1">
      <alignment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15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3" fontId="4" fillId="0" borderId="0" xfId="15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3" fontId="3" fillId="0" borderId="1" xfId="15" applyFont="1" applyFill="1" applyBorder="1" applyAlignment="1">
      <alignment/>
    </xf>
    <xf numFmtId="43" fontId="3" fillId="0" borderId="0" xfId="15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43" fontId="4" fillId="0" borderId="2" xfId="15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165" fontId="4" fillId="0" borderId="0" xfId="15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15" applyFont="1" applyFill="1" applyBorder="1" applyAlignment="1">
      <alignment/>
    </xf>
    <xf numFmtId="165" fontId="3" fillId="0" borderId="0" xfId="15" applyNumberFormat="1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wrapText="1"/>
    </xf>
    <xf numFmtId="43" fontId="3" fillId="0" borderId="1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165" fontId="4" fillId="0" borderId="0" xfId="15" applyNumberFormat="1" applyFont="1" applyFill="1" applyBorder="1" applyAlignment="1">
      <alignment horizontal="left" wrapText="1"/>
    </xf>
    <xf numFmtId="165" fontId="4" fillId="0" borderId="0" xfId="15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165" fontId="4" fillId="0" borderId="2" xfId="15" applyNumberFormat="1" applyFont="1" applyFill="1" applyBorder="1" applyAlignment="1">
      <alignment horizontal="right"/>
    </xf>
    <xf numFmtId="43" fontId="4" fillId="0" borderId="0" xfId="15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43" fontId="4" fillId="0" borderId="2" xfId="15" applyFont="1" applyFill="1" applyBorder="1" applyAlignment="1">
      <alignment horizontal="right" vertical="top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43" fontId="4" fillId="0" borderId="3" xfId="15" applyFont="1" applyFill="1" applyBorder="1" applyAlignment="1">
      <alignment horizontal="center" wrapText="1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43" fontId="4" fillId="0" borderId="0" xfId="15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left" vertical="top" wrapText="1"/>
    </xf>
    <xf numFmtId="43" fontId="4" fillId="0" borderId="11" xfId="15" applyFont="1" applyFill="1" applyBorder="1" applyAlignment="1">
      <alignment/>
    </xf>
    <xf numFmtId="43" fontId="3" fillId="0" borderId="11" xfId="15" applyFont="1" applyFill="1" applyBorder="1" applyAlignment="1">
      <alignment/>
    </xf>
    <xf numFmtId="43" fontId="4" fillId="0" borderId="6" xfId="15" applyFont="1" applyFill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43" fontId="9" fillId="0" borderId="6" xfId="15" applyFont="1" applyFill="1" applyBorder="1" applyAlignment="1">
      <alignment/>
    </xf>
    <xf numFmtId="43" fontId="8" fillId="0" borderId="6" xfId="15" applyFont="1" applyFill="1" applyBorder="1" applyAlignment="1">
      <alignment/>
    </xf>
    <xf numFmtId="43" fontId="4" fillId="0" borderId="7" xfId="15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3" fontId="3" fillId="0" borderId="10" xfId="15" applyFont="1" applyFill="1" applyBorder="1" applyAlignment="1">
      <alignment wrapText="1"/>
    </xf>
    <xf numFmtId="0" fontId="4" fillId="0" borderId="4" xfId="0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43" fontId="4" fillId="0" borderId="6" xfId="15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4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43" fontId="4" fillId="0" borderId="6" xfId="15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43" fontId="4" fillId="0" borderId="7" xfId="15" applyFont="1" applyFill="1" applyBorder="1" applyAlignment="1">
      <alignment/>
    </xf>
    <xf numFmtId="0" fontId="4" fillId="0" borderId="6" xfId="0" applyFont="1" applyBorder="1" applyAlignment="1">
      <alignment vertical="top" wrapText="1"/>
    </xf>
    <xf numFmtId="43" fontId="4" fillId="0" borderId="2" xfId="15" applyFont="1" applyFill="1" applyBorder="1" applyAlignment="1">
      <alignment horizontal="right"/>
    </xf>
    <xf numFmtId="43" fontId="3" fillId="0" borderId="0" xfId="15" applyFont="1" applyFill="1" applyBorder="1" applyAlignment="1">
      <alignment horizontal="right"/>
    </xf>
    <xf numFmtId="165" fontId="4" fillId="0" borderId="10" xfId="15" applyNumberFormat="1" applyFont="1" applyBorder="1" applyAlignment="1">
      <alignment horizontal="left"/>
    </xf>
    <xf numFmtId="165" fontId="4" fillId="0" borderId="6" xfId="15" applyNumberFormat="1" applyFont="1" applyBorder="1" applyAlignment="1">
      <alignment horizontal="left"/>
    </xf>
    <xf numFmtId="165" fontId="4" fillId="0" borderId="11" xfId="15" applyNumberFormat="1" applyFont="1" applyBorder="1" applyAlignment="1">
      <alignment horizontal="left"/>
    </xf>
    <xf numFmtId="0" fontId="3" fillId="0" borderId="11" xfId="0" applyFont="1" applyBorder="1" applyAlignment="1">
      <alignment vertical="top" wrapText="1"/>
    </xf>
    <xf numFmtId="165" fontId="3" fillId="0" borderId="20" xfId="15" applyNumberFormat="1" applyFont="1" applyBorder="1" applyAlignment="1">
      <alignment horizontal="left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43" fontId="3" fillId="0" borderId="0" xfId="15" applyFont="1" applyFill="1" applyBorder="1" applyAlignment="1">
      <alignment vertical="top"/>
    </xf>
    <xf numFmtId="43" fontId="4" fillId="0" borderId="0" xfId="15" applyFont="1" applyFill="1" applyBorder="1" applyAlignment="1">
      <alignment vertical="top"/>
    </xf>
    <xf numFmtId="43" fontId="4" fillId="0" borderId="1" xfId="15" applyFont="1" applyFill="1" applyBorder="1" applyAlignment="1">
      <alignment/>
    </xf>
    <xf numFmtId="43" fontId="4" fillId="0" borderId="0" xfId="15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164" fontId="3" fillId="0" borderId="1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 wrapText="1"/>
    </xf>
    <xf numFmtId="164" fontId="4" fillId="0" borderId="2" xfId="15" applyNumberFormat="1" applyFont="1" applyFill="1" applyBorder="1" applyAlignment="1">
      <alignment/>
    </xf>
    <xf numFmtId="164" fontId="4" fillId="0" borderId="2" xfId="15" applyNumberFormat="1" applyFont="1" applyFill="1" applyBorder="1" applyAlignment="1">
      <alignment wrapText="1"/>
    </xf>
    <xf numFmtId="164" fontId="3" fillId="0" borderId="0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 wrapText="1"/>
    </xf>
    <xf numFmtId="164" fontId="4" fillId="0" borderId="1" xfId="15" applyNumberFormat="1" applyFont="1" applyFill="1" applyBorder="1" applyAlignment="1">
      <alignment/>
    </xf>
    <xf numFmtId="164" fontId="3" fillId="0" borderId="0" xfId="15" applyNumberFormat="1" applyFont="1" applyFill="1" applyAlignment="1">
      <alignment/>
    </xf>
    <xf numFmtId="165" fontId="3" fillId="0" borderId="0" xfId="15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4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justify" vertical="center" wrapText="1"/>
    </xf>
    <xf numFmtId="0" fontId="3" fillId="0" borderId="0" xfId="0" applyFont="1" applyFill="1" applyBorder="1" applyAlignment="1">
      <alignment horizontal="left"/>
    </xf>
    <xf numFmtId="0" fontId="4" fillId="0" borderId="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 wrapText="1"/>
    </xf>
    <xf numFmtId="0" fontId="4" fillId="0" borderId="24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justify" wrapText="1"/>
    </xf>
    <xf numFmtId="49" fontId="7" fillId="0" borderId="0" xfId="0" applyNumberFormat="1" applyFont="1" applyAlignment="1">
      <alignment horizontal="justify" wrapText="1"/>
    </xf>
    <xf numFmtId="49" fontId="4" fillId="0" borderId="0" xfId="0" applyNumberFormat="1" applyFont="1" applyAlignment="1">
      <alignment horizontal="justify" wrapText="1"/>
    </xf>
    <xf numFmtId="0" fontId="4" fillId="0" borderId="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workbookViewId="0" topLeftCell="A55">
      <selection activeCell="A86" sqref="A86:F86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6.00390625" style="0" customWidth="1"/>
    <col min="4" max="4" width="48.375" style="0" customWidth="1"/>
    <col min="5" max="5" width="13.625" style="29" customWidth="1"/>
    <col min="6" max="6" width="12.75390625" style="29" customWidth="1"/>
    <col min="7" max="7" width="4.25390625" style="0" customWidth="1"/>
    <col min="8" max="8" width="14.125" style="79" customWidth="1"/>
    <col min="9" max="9" width="13.25390625" style="79" customWidth="1"/>
  </cols>
  <sheetData>
    <row r="1" spans="1:6" ht="12.75">
      <c r="A1" s="381" t="s">
        <v>185</v>
      </c>
      <c r="B1" s="381"/>
      <c r="C1" s="381"/>
      <c r="D1" s="381"/>
      <c r="E1" s="381"/>
      <c r="F1" s="381"/>
    </row>
    <row r="2" spans="1:6" ht="12.75">
      <c r="A2" s="381" t="s">
        <v>1</v>
      </c>
      <c r="B2" s="381"/>
      <c r="C2" s="381"/>
      <c r="D2" s="381"/>
      <c r="E2" s="381"/>
      <c r="F2" s="381"/>
    </row>
    <row r="3" spans="1:6" ht="12.75">
      <c r="A3" s="381" t="s">
        <v>49</v>
      </c>
      <c r="B3" s="381"/>
      <c r="C3" s="381"/>
      <c r="D3" s="381"/>
      <c r="E3" s="381"/>
      <c r="F3" s="381"/>
    </row>
    <row r="4" spans="1:6" ht="12.75">
      <c r="A4" s="1"/>
      <c r="B4" s="2"/>
      <c r="C4" s="3"/>
      <c r="D4" s="4"/>
      <c r="E4" s="5"/>
      <c r="F4" s="6"/>
    </row>
    <row r="5" spans="1:6" ht="12.75">
      <c r="A5" s="382" t="s">
        <v>50</v>
      </c>
      <c r="B5" s="382"/>
      <c r="C5" s="382"/>
      <c r="D5" s="382"/>
      <c r="E5" s="382"/>
      <c r="F5" s="382"/>
    </row>
    <row r="6" spans="1:6" ht="12.75">
      <c r="A6" s="117"/>
      <c r="B6" s="117"/>
      <c r="C6" s="117"/>
      <c r="D6" s="117"/>
      <c r="E6" s="117"/>
      <c r="F6" s="117"/>
    </row>
    <row r="7" spans="1:6" ht="12.75">
      <c r="A7" s="7"/>
      <c r="B7" s="8"/>
      <c r="C7" s="9"/>
      <c r="D7" s="10"/>
      <c r="E7" s="11"/>
      <c r="F7" s="12"/>
    </row>
    <row r="8" spans="1:6" ht="39" customHeight="1">
      <c r="A8" s="380" t="s">
        <v>74</v>
      </c>
      <c r="B8" s="380"/>
      <c r="C8" s="380"/>
      <c r="D8" s="380"/>
      <c r="E8" s="380"/>
      <c r="F8" s="380"/>
    </row>
    <row r="9" spans="1:6" ht="12.75" customHeight="1">
      <c r="A9" s="7"/>
      <c r="B9" s="7"/>
      <c r="C9" s="7"/>
      <c r="D9" s="7"/>
      <c r="E9" s="7"/>
      <c r="F9" s="7"/>
    </row>
    <row r="10" spans="1:6" ht="12.75" customHeight="1">
      <c r="A10" s="366" t="s">
        <v>3</v>
      </c>
      <c r="B10" s="366"/>
      <c r="C10" s="366"/>
      <c r="D10" s="366"/>
      <c r="E10" s="366"/>
      <c r="F10" s="366"/>
    </row>
    <row r="11" spans="1:6" ht="12.75" customHeight="1">
      <c r="A11" s="375" t="s">
        <v>151</v>
      </c>
      <c r="B11" s="375"/>
      <c r="C11" s="375"/>
      <c r="D11" s="375"/>
      <c r="E11" s="375"/>
      <c r="F11" s="16"/>
    </row>
    <row r="12" spans="1:6" ht="12.75" customHeight="1">
      <c r="A12" s="377" t="s">
        <v>8</v>
      </c>
      <c r="B12" s="377"/>
      <c r="C12" s="377"/>
      <c r="D12" s="377"/>
      <c r="E12" s="377"/>
      <c r="F12" s="16"/>
    </row>
    <row r="13" spans="1:6" ht="12.75" customHeight="1">
      <c r="A13" s="13" t="s">
        <v>44</v>
      </c>
      <c r="B13" s="13" t="s">
        <v>45</v>
      </c>
      <c r="C13" s="15" t="s">
        <v>46</v>
      </c>
      <c r="D13" s="14" t="s">
        <v>6</v>
      </c>
      <c r="E13" s="16" t="s">
        <v>7</v>
      </c>
      <c r="F13" s="16"/>
    </row>
    <row r="14" spans="1:6" ht="12.75" customHeight="1">
      <c r="A14" s="17">
        <v>600</v>
      </c>
      <c r="B14" s="17"/>
      <c r="C14" s="18"/>
      <c r="D14" s="19" t="s">
        <v>35</v>
      </c>
      <c r="E14" s="20">
        <f>E15</f>
        <v>1150133.04</v>
      </c>
      <c r="F14" s="16"/>
    </row>
    <row r="15" spans="1:6" ht="12.75" customHeight="1">
      <c r="A15" s="21"/>
      <c r="B15" s="21">
        <v>60016</v>
      </c>
      <c r="C15" s="22"/>
      <c r="D15" s="23" t="s">
        <v>36</v>
      </c>
      <c r="E15" s="24">
        <f>E16</f>
        <v>1150133.04</v>
      </c>
      <c r="F15" s="16"/>
    </row>
    <row r="16" spans="1:6" ht="12.75" customHeight="1">
      <c r="A16" s="25"/>
      <c r="B16" s="25"/>
      <c r="C16" s="26" t="s">
        <v>52</v>
      </c>
      <c r="D16" s="27" t="s">
        <v>62</v>
      </c>
      <c r="E16" s="28">
        <v>1150133.04</v>
      </c>
      <c r="F16" s="16"/>
    </row>
    <row r="17" spans="1:6" ht="12.75" customHeight="1">
      <c r="A17" s="17">
        <v>700</v>
      </c>
      <c r="B17" s="17"/>
      <c r="C17" s="18"/>
      <c r="D17" s="19" t="s">
        <v>32</v>
      </c>
      <c r="E17" s="20">
        <f>E18</f>
        <v>137000</v>
      </c>
      <c r="F17" s="16"/>
    </row>
    <row r="18" spans="1:6" ht="12.75" customHeight="1">
      <c r="A18" s="21"/>
      <c r="B18" s="21">
        <v>70005</v>
      </c>
      <c r="C18" s="22"/>
      <c r="D18" s="23" t="s">
        <v>33</v>
      </c>
      <c r="E18" s="24">
        <f>E19</f>
        <v>137000</v>
      </c>
      <c r="F18" s="16"/>
    </row>
    <row r="19" spans="1:6" ht="12.75" customHeight="1">
      <c r="A19" s="25"/>
      <c r="B19" s="25"/>
      <c r="C19" s="26" t="s">
        <v>34</v>
      </c>
      <c r="D19" s="27" t="s">
        <v>51</v>
      </c>
      <c r="E19" s="28">
        <f>136000+1000</f>
        <v>137000</v>
      </c>
      <c r="F19" s="16"/>
    </row>
    <row r="20" spans="1:6" ht="12.75" customHeight="1">
      <c r="A20" s="17">
        <v>852</v>
      </c>
      <c r="B20" s="17"/>
      <c r="C20" s="18"/>
      <c r="D20" s="19" t="s">
        <v>28</v>
      </c>
      <c r="E20" s="20">
        <f>E21</f>
        <v>168800</v>
      </c>
      <c r="F20" s="16"/>
    </row>
    <row r="21" spans="1:6" ht="12.75" customHeight="1">
      <c r="A21" s="21"/>
      <c r="B21" s="21">
        <v>85203</v>
      </c>
      <c r="C21" s="22"/>
      <c r="D21" s="23" t="s">
        <v>43</v>
      </c>
      <c r="E21" s="24">
        <f>E22</f>
        <v>168800</v>
      </c>
      <c r="F21" s="16"/>
    </row>
    <row r="22" spans="1:6" ht="12.75" customHeight="1">
      <c r="A22" s="25"/>
      <c r="B22" s="25"/>
      <c r="C22" s="26" t="s">
        <v>110</v>
      </c>
      <c r="D22" s="27" t="s">
        <v>126</v>
      </c>
      <c r="E22" s="28">
        <v>168800</v>
      </c>
      <c r="F22" s="16"/>
    </row>
    <row r="23" spans="1:6" ht="12.75" customHeight="1">
      <c r="A23" s="14"/>
      <c r="B23" s="14"/>
      <c r="C23" s="14"/>
      <c r="D23" s="14"/>
      <c r="E23" s="31">
        <f>E17+E14+E21</f>
        <v>1455933.04</v>
      </c>
      <c r="F23" s="16"/>
    </row>
    <row r="24" spans="1:6" ht="12.75" customHeight="1">
      <c r="A24" s="377" t="s">
        <v>10</v>
      </c>
      <c r="B24" s="377"/>
      <c r="C24" s="377"/>
      <c r="D24" s="377"/>
      <c r="E24" s="377"/>
      <c r="F24" s="16"/>
    </row>
    <row r="25" spans="1:6" ht="12.75" customHeight="1">
      <c r="A25" s="13" t="s">
        <v>44</v>
      </c>
      <c r="B25" s="13" t="s">
        <v>45</v>
      </c>
      <c r="C25" s="15" t="s">
        <v>46</v>
      </c>
      <c r="D25" s="14" t="s">
        <v>6</v>
      </c>
      <c r="E25" s="16" t="s">
        <v>7</v>
      </c>
      <c r="F25" s="16"/>
    </row>
    <row r="26" spans="1:6" ht="12.75" customHeight="1">
      <c r="A26" s="17">
        <v>600</v>
      </c>
      <c r="B26" s="17"/>
      <c r="C26" s="18"/>
      <c r="D26" s="19" t="s">
        <v>35</v>
      </c>
      <c r="E26" s="20">
        <f>E27</f>
        <v>1287133.04</v>
      </c>
      <c r="F26" s="16"/>
    </row>
    <row r="27" spans="1:6" ht="12.75" customHeight="1">
      <c r="A27" s="21"/>
      <c r="B27" s="21">
        <v>60016</v>
      </c>
      <c r="C27" s="22"/>
      <c r="D27" s="23" t="s">
        <v>36</v>
      </c>
      <c r="E27" s="24">
        <f>E28+E31+E33</f>
        <v>1287133.04</v>
      </c>
      <c r="F27" s="16"/>
    </row>
    <row r="28" spans="1:6" ht="12.75" customHeight="1">
      <c r="A28" s="21"/>
      <c r="B28" s="21"/>
      <c r="C28" s="22" t="s">
        <v>30</v>
      </c>
      <c r="D28" s="23" t="s">
        <v>21</v>
      </c>
      <c r="E28" s="24">
        <f>E29</f>
        <v>136000</v>
      </c>
      <c r="F28" s="16"/>
    </row>
    <row r="29" spans="1:6" ht="24.75" customHeight="1">
      <c r="A29" s="21"/>
      <c r="B29" s="21"/>
      <c r="C29" s="22"/>
      <c r="D29" s="69" t="s">
        <v>40</v>
      </c>
      <c r="E29" s="70">
        <v>136000</v>
      </c>
      <c r="F29" s="16"/>
    </row>
    <row r="30" spans="1:6" ht="12.75" customHeight="1">
      <c r="A30" s="143"/>
      <c r="B30" s="21"/>
      <c r="C30" s="22" t="s">
        <v>162</v>
      </c>
      <c r="D30" s="23" t="s">
        <v>183</v>
      </c>
      <c r="E30" s="24">
        <f>E31</f>
        <v>1000</v>
      </c>
      <c r="F30" s="16"/>
    </row>
    <row r="31" spans="1:6" ht="24" customHeight="1">
      <c r="A31" s="21"/>
      <c r="B31" s="21"/>
      <c r="C31" s="22"/>
      <c r="D31" s="69" t="s">
        <v>54</v>
      </c>
      <c r="E31" s="70">
        <v>1000</v>
      </c>
      <c r="F31" s="16"/>
    </row>
    <row r="32" spans="1:6" ht="12.75" customHeight="1">
      <c r="A32" s="21"/>
      <c r="B32" s="21"/>
      <c r="C32" s="22" t="s">
        <v>53</v>
      </c>
      <c r="D32" s="71" t="s">
        <v>184</v>
      </c>
      <c r="E32" s="70">
        <f>E33</f>
        <v>1150133.04</v>
      </c>
      <c r="F32" s="16"/>
    </row>
    <row r="33" spans="1:6" ht="24.75" customHeight="1">
      <c r="A33" s="25"/>
      <c r="B33" s="25"/>
      <c r="C33" s="26"/>
      <c r="D33" s="69" t="s">
        <v>54</v>
      </c>
      <c r="E33" s="72">
        <v>1150133.04</v>
      </c>
      <c r="F33" s="16"/>
    </row>
    <row r="34" spans="1:6" ht="12.75" customHeight="1">
      <c r="A34" s="17">
        <v>852</v>
      </c>
      <c r="B34" s="17"/>
      <c r="C34" s="18"/>
      <c r="D34" s="19" t="s">
        <v>28</v>
      </c>
      <c r="E34" s="20">
        <f>E35</f>
        <v>168800</v>
      </c>
      <c r="F34" s="16"/>
    </row>
    <row r="35" spans="1:6" ht="12.75" customHeight="1">
      <c r="A35" s="21"/>
      <c r="B35" s="21">
        <v>85203</v>
      </c>
      <c r="C35" s="22"/>
      <c r="D35" s="23" t="s">
        <v>43</v>
      </c>
      <c r="E35" s="24">
        <f>E36+E37+E38+E39+E40+E41+E42+E43</f>
        <v>168800</v>
      </c>
      <c r="F35" s="16"/>
    </row>
    <row r="36" spans="1:6" ht="12.75" customHeight="1">
      <c r="A36" s="21"/>
      <c r="B36" s="21"/>
      <c r="C36" s="22" t="s">
        <v>111</v>
      </c>
      <c r="D36" s="23" t="s">
        <v>119</v>
      </c>
      <c r="E36" s="24">
        <v>63155</v>
      </c>
      <c r="F36" s="16"/>
    </row>
    <row r="37" spans="1:6" ht="12.75" customHeight="1">
      <c r="A37" s="21"/>
      <c r="B37" s="21"/>
      <c r="C37" s="22" t="s">
        <v>112</v>
      </c>
      <c r="D37" s="23" t="s">
        <v>120</v>
      </c>
      <c r="E37" s="24">
        <f>3452+11197</f>
        <v>14649</v>
      </c>
      <c r="F37" s="16"/>
    </row>
    <row r="38" spans="1:6" ht="12.75" customHeight="1">
      <c r="A38" s="21"/>
      <c r="B38" s="21"/>
      <c r="C38" s="22" t="s">
        <v>113</v>
      </c>
      <c r="D38" s="23" t="s">
        <v>121</v>
      </c>
      <c r="E38" s="24">
        <f>478+1548</f>
        <v>2026</v>
      </c>
      <c r="F38" s="16"/>
    </row>
    <row r="39" spans="1:6" ht="12.75" customHeight="1">
      <c r="A39" s="21"/>
      <c r="B39" s="21"/>
      <c r="C39" s="22" t="s">
        <v>114</v>
      </c>
      <c r="D39" s="23" t="s">
        <v>122</v>
      </c>
      <c r="E39" s="24">
        <f>19470+14400</f>
        <v>33870</v>
      </c>
      <c r="F39" s="16"/>
    </row>
    <row r="40" spans="1:6" ht="12.75" customHeight="1">
      <c r="A40" s="21"/>
      <c r="B40" s="21"/>
      <c r="C40" s="22" t="s">
        <v>115</v>
      </c>
      <c r="D40" s="23" t="s">
        <v>26</v>
      </c>
      <c r="E40" s="24">
        <f>21600+4000+1200</f>
        <v>26800</v>
      </c>
      <c r="F40" s="16"/>
    </row>
    <row r="41" spans="1:6" ht="12.75" customHeight="1">
      <c r="A41" s="21"/>
      <c r="B41" s="21"/>
      <c r="C41" s="22" t="s">
        <v>116</v>
      </c>
      <c r="D41" s="23" t="s">
        <v>123</v>
      </c>
      <c r="E41" s="24">
        <f>5400+1000+3500+1800+300+3000</f>
        <v>15000</v>
      </c>
      <c r="F41" s="16"/>
    </row>
    <row r="42" spans="1:6" ht="12.75" customHeight="1">
      <c r="A42" s="21"/>
      <c r="B42" s="21"/>
      <c r="C42" s="22" t="s">
        <v>117</v>
      </c>
      <c r="D42" s="23" t="s">
        <v>124</v>
      </c>
      <c r="E42" s="24">
        <v>5100</v>
      </c>
      <c r="F42" s="16"/>
    </row>
    <row r="43" spans="1:6" ht="12.75" customHeight="1">
      <c r="A43" s="25"/>
      <c r="B43" s="25"/>
      <c r="C43" s="26" t="s">
        <v>118</v>
      </c>
      <c r="D43" s="27" t="s">
        <v>125</v>
      </c>
      <c r="E43" s="28">
        <v>8200</v>
      </c>
      <c r="F43" s="16"/>
    </row>
    <row r="44" spans="1:6" ht="12.75" customHeight="1">
      <c r="A44" s="14"/>
      <c r="B44" s="14"/>
      <c r="C44" s="14"/>
      <c r="D44" s="14"/>
      <c r="E44" s="31">
        <f>E26+E34</f>
        <v>1455933.04</v>
      </c>
      <c r="F44" s="16"/>
    </row>
    <row r="45" spans="1:6" ht="12.75" customHeight="1">
      <c r="A45" s="371" t="s">
        <v>12</v>
      </c>
      <c r="B45" s="371"/>
      <c r="C45" s="371"/>
      <c r="D45" s="371"/>
      <c r="E45" s="371"/>
      <c r="F45" s="371"/>
    </row>
    <row r="46" spans="1:6" ht="26.25" customHeight="1">
      <c r="A46" s="378" t="s">
        <v>153</v>
      </c>
      <c r="B46" s="378"/>
      <c r="C46" s="378"/>
      <c r="D46" s="378"/>
      <c r="E46" s="378"/>
      <c r="F46" s="378"/>
    </row>
    <row r="47" spans="1:6" ht="12.75" customHeight="1">
      <c r="A47" s="379" t="s">
        <v>29</v>
      </c>
      <c r="B47" s="379"/>
      <c r="C47" s="379"/>
      <c r="D47" s="379"/>
      <c r="E47" s="37"/>
      <c r="F47" s="21"/>
    </row>
    <row r="48" spans="1:6" ht="12.75" customHeight="1">
      <c r="A48" s="38" t="s">
        <v>4</v>
      </c>
      <c r="B48" s="38" t="s">
        <v>5</v>
      </c>
      <c r="C48" s="26" t="s">
        <v>2</v>
      </c>
      <c r="D48" s="38" t="s">
        <v>6</v>
      </c>
      <c r="E48" s="39" t="s">
        <v>7</v>
      </c>
      <c r="F48" s="21"/>
    </row>
    <row r="49" spans="1:6" ht="12.75" customHeight="1">
      <c r="A49" s="40">
        <v>900</v>
      </c>
      <c r="B49" s="40"/>
      <c r="C49" s="41"/>
      <c r="D49" s="40" t="s">
        <v>9</v>
      </c>
      <c r="E49" s="49">
        <f>E50</f>
        <v>440700</v>
      </c>
      <c r="F49" s="50"/>
    </row>
    <row r="50" spans="1:6" ht="12.75" customHeight="1">
      <c r="A50" s="8"/>
      <c r="B50" s="8">
        <v>90001</v>
      </c>
      <c r="C50" s="9"/>
      <c r="D50" s="42" t="s">
        <v>42</v>
      </c>
      <c r="E50" s="51">
        <f>E51</f>
        <v>440700</v>
      </c>
      <c r="F50" s="50"/>
    </row>
    <row r="51" spans="1:6" ht="12.75" customHeight="1">
      <c r="A51" s="8"/>
      <c r="B51" s="8"/>
      <c r="C51" s="9" t="s">
        <v>30</v>
      </c>
      <c r="D51" s="8" t="s">
        <v>21</v>
      </c>
      <c r="E51" s="51">
        <f>E52</f>
        <v>440700</v>
      </c>
      <c r="F51" s="50"/>
    </row>
    <row r="52" spans="1:6" ht="26.25" customHeight="1">
      <c r="A52" s="43"/>
      <c r="B52" s="43"/>
      <c r="C52" s="44"/>
      <c r="D52" s="67" t="s">
        <v>64</v>
      </c>
      <c r="E52" s="68">
        <v>440700</v>
      </c>
      <c r="F52" s="50"/>
    </row>
    <row r="53" spans="1:6" ht="12.75" customHeight="1">
      <c r="A53" s="379" t="s">
        <v>31</v>
      </c>
      <c r="B53" s="379"/>
      <c r="C53" s="379"/>
      <c r="D53" s="379"/>
      <c r="E53" s="379"/>
      <c r="F53" s="379"/>
    </row>
    <row r="54" spans="1:6" ht="12.75" customHeight="1">
      <c r="A54" s="46">
        <v>952</v>
      </c>
      <c r="B54" s="47"/>
      <c r="C54" s="48"/>
      <c r="D54" s="45" t="s">
        <v>41</v>
      </c>
      <c r="E54" s="52">
        <f>E52</f>
        <v>440700</v>
      </c>
      <c r="F54" s="24"/>
    </row>
    <row r="55" spans="1:6" ht="12.75" customHeight="1">
      <c r="A55" s="14"/>
      <c r="B55" s="14"/>
      <c r="C55" s="14"/>
      <c r="D55" s="14"/>
      <c r="E55" s="16"/>
      <c r="F55" s="16"/>
    </row>
    <row r="56" spans="1:6" ht="12.75" customHeight="1">
      <c r="A56" s="371" t="s">
        <v>16</v>
      </c>
      <c r="B56" s="371"/>
      <c r="C56" s="371"/>
      <c r="D56" s="371"/>
      <c r="E56" s="371"/>
      <c r="F56" s="371"/>
    </row>
    <row r="57" spans="1:6" ht="12.75" customHeight="1">
      <c r="A57" s="375" t="s">
        <v>13</v>
      </c>
      <c r="B57" s="375"/>
      <c r="C57" s="375"/>
      <c r="D57" s="375"/>
      <c r="E57" s="375"/>
      <c r="F57" s="375"/>
    </row>
    <row r="58" spans="1:6" ht="12.75" customHeight="1">
      <c r="A58" s="376" t="s">
        <v>19</v>
      </c>
      <c r="B58" s="376"/>
      <c r="C58" s="376"/>
      <c r="D58" s="376"/>
      <c r="E58" s="53"/>
      <c r="F58" s="54"/>
    </row>
    <row r="59" spans="1:6" ht="12.75" customHeight="1">
      <c r="A59" s="55" t="s">
        <v>4</v>
      </c>
      <c r="B59" s="55" t="s">
        <v>17</v>
      </c>
      <c r="C59" s="25" t="s">
        <v>2</v>
      </c>
      <c r="D59" s="38" t="s">
        <v>6</v>
      </c>
      <c r="E59" s="56" t="s">
        <v>14</v>
      </c>
      <c r="F59" s="57" t="s">
        <v>15</v>
      </c>
    </row>
    <row r="60" spans="1:6" ht="12.75" customHeight="1">
      <c r="A60" s="58">
        <v>801</v>
      </c>
      <c r="B60" s="59"/>
      <c r="C60" s="58"/>
      <c r="D60" s="40" t="s">
        <v>11</v>
      </c>
      <c r="E60" s="32">
        <f>E61</f>
        <v>0</v>
      </c>
      <c r="F60" s="32">
        <f>F61</f>
        <v>15000</v>
      </c>
    </row>
    <row r="61" spans="1:6" ht="12.75" customHeight="1">
      <c r="A61" s="10"/>
      <c r="B61" s="10">
        <v>80101</v>
      </c>
      <c r="C61" s="23"/>
      <c r="D61" s="8" t="s">
        <v>23</v>
      </c>
      <c r="E61" s="33">
        <f>E62</f>
        <v>0</v>
      </c>
      <c r="F61" s="33">
        <f>F62</f>
        <v>15000</v>
      </c>
    </row>
    <row r="62" spans="1:6" ht="12.75" customHeight="1">
      <c r="A62" s="60"/>
      <c r="B62" s="43"/>
      <c r="C62" s="44" t="s">
        <v>25</v>
      </c>
      <c r="D62" s="43" t="s">
        <v>26</v>
      </c>
      <c r="E62" s="34"/>
      <c r="F62" s="28">
        <v>15000</v>
      </c>
    </row>
    <row r="63" spans="1:6" ht="12.75" customHeight="1">
      <c r="A63" s="58">
        <v>851</v>
      </c>
      <c r="B63" s="40"/>
      <c r="C63" s="41"/>
      <c r="D63" s="40" t="s">
        <v>47</v>
      </c>
      <c r="E63" s="32">
        <f>E64</f>
        <v>5000</v>
      </c>
      <c r="F63" s="32">
        <f>F66</f>
        <v>5000</v>
      </c>
    </row>
    <row r="64" spans="1:6" ht="12.75" customHeight="1">
      <c r="A64" s="10"/>
      <c r="B64" s="8">
        <v>85153</v>
      </c>
      <c r="C64" s="9"/>
      <c r="D64" s="8" t="s">
        <v>55</v>
      </c>
      <c r="E64" s="33">
        <f>E65</f>
        <v>5000</v>
      </c>
      <c r="F64" s="33">
        <f>F65</f>
        <v>0</v>
      </c>
    </row>
    <row r="65" spans="1:6" ht="12.75" customHeight="1">
      <c r="A65" s="10"/>
      <c r="B65" s="8"/>
      <c r="C65" s="9" t="s">
        <v>25</v>
      </c>
      <c r="D65" s="8" t="s">
        <v>26</v>
      </c>
      <c r="E65" s="33">
        <v>5000</v>
      </c>
      <c r="F65" s="33"/>
    </row>
    <row r="66" spans="1:6" ht="12.75" customHeight="1">
      <c r="A66" s="10"/>
      <c r="B66" s="8">
        <v>85154</v>
      </c>
      <c r="C66" s="9"/>
      <c r="D66" s="8" t="s">
        <v>48</v>
      </c>
      <c r="E66" s="33">
        <f>E67</f>
        <v>0</v>
      </c>
      <c r="F66" s="33">
        <f>F67</f>
        <v>5000</v>
      </c>
    </row>
    <row r="67" spans="1:6" ht="12.75" customHeight="1">
      <c r="A67" s="60"/>
      <c r="B67" s="43"/>
      <c r="C67" s="44" t="s">
        <v>25</v>
      </c>
      <c r="D67" s="43" t="s">
        <v>26</v>
      </c>
      <c r="E67" s="34"/>
      <c r="F67" s="28">
        <v>5000</v>
      </c>
    </row>
    <row r="68" spans="1:6" ht="12.75" customHeight="1">
      <c r="A68" s="61">
        <v>854</v>
      </c>
      <c r="B68" s="62"/>
      <c r="C68" s="63"/>
      <c r="D68" s="62" t="s">
        <v>57</v>
      </c>
      <c r="E68" s="35">
        <f>E69</f>
        <v>15000</v>
      </c>
      <c r="F68" s="35">
        <f>F69</f>
        <v>0</v>
      </c>
    </row>
    <row r="69" spans="1:6" ht="12.75" customHeight="1">
      <c r="A69" s="10"/>
      <c r="B69" s="8">
        <v>85415</v>
      </c>
      <c r="C69" s="9"/>
      <c r="D69" s="8" t="s">
        <v>37</v>
      </c>
      <c r="E69" s="33">
        <f>E70</f>
        <v>15000</v>
      </c>
      <c r="F69" s="33">
        <f>F70</f>
        <v>0</v>
      </c>
    </row>
    <row r="70" spans="1:6" ht="12.75" customHeight="1">
      <c r="A70" s="60"/>
      <c r="B70" s="43"/>
      <c r="C70" s="44" t="s">
        <v>38</v>
      </c>
      <c r="D70" s="43" t="s">
        <v>39</v>
      </c>
      <c r="E70" s="34">
        <v>15000</v>
      </c>
      <c r="F70" s="28"/>
    </row>
    <row r="71" spans="1:6" ht="12.75" customHeight="1">
      <c r="A71" s="58">
        <v>900</v>
      </c>
      <c r="B71" s="40"/>
      <c r="C71" s="41"/>
      <c r="D71" s="40" t="s">
        <v>9</v>
      </c>
      <c r="E71" s="32">
        <f>E72</f>
        <v>12000</v>
      </c>
      <c r="F71" s="32">
        <f>F72</f>
        <v>12000</v>
      </c>
    </row>
    <row r="72" spans="1:6" ht="12.75" customHeight="1">
      <c r="A72" s="10"/>
      <c r="B72" s="8">
        <v>90015</v>
      </c>
      <c r="C72" s="9"/>
      <c r="D72" s="8" t="s">
        <v>160</v>
      </c>
      <c r="E72" s="33">
        <f>E74</f>
        <v>12000</v>
      </c>
      <c r="F72" s="33">
        <f>F73</f>
        <v>12000</v>
      </c>
    </row>
    <row r="73" spans="1:6" ht="12.75" customHeight="1">
      <c r="A73" s="10"/>
      <c r="B73" s="8"/>
      <c r="C73" s="9" t="s">
        <v>25</v>
      </c>
      <c r="D73" s="8" t="s">
        <v>26</v>
      </c>
      <c r="E73" s="33"/>
      <c r="F73" s="33">
        <v>12000</v>
      </c>
    </row>
    <row r="74" spans="1:6" ht="12.75" customHeight="1">
      <c r="A74" s="10"/>
      <c r="B74" s="8"/>
      <c r="C74" s="9" t="s">
        <v>30</v>
      </c>
      <c r="D74" s="8" t="s">
        <v>21</v>
      </c>
      <c r="E74" s="33">
        <v>12000</v>
      </c>
      <c r="F74" s="33"/>
    </row>
    <row r="75" spans="1:6" ht="12.75" customHeight="1">
      <c r="A75" s="60"/>
      <c r="B75" s="43"/>
      <c r="C75" s="44"/>
      <c r="D75" s="43" t="s">
        <v>161</v>
      </c>
      <c r="E75" s="34"/>
      <c r="F75" s="28"/>
    </row>
    <row r="76" spans="1:6" ht="12.75" customHeight="1">
      <c r="A76" s="4"/>
      <c r="B76" s="4"/>
      <c r="C76" s="3"/>
      <c r="D76" s="2"/>
      <c r="E76" s="36">
        <f>E60+E63+E68+E71</f>
        <v>32000</v>
      </c>
      <c r="F76" s="36">
        <f>F60+F63+F68+F71</f>
        <v>32000</v>
      </c>
    </row>
    <row r="77" spans="1:6" ht="12.75" customHeight="1">
      <c r="A77" s="371" t="s">
        <v>18</v>
      </c>
      <c r="B77" s="371"/>
      <c r="C77" s="371"/>
      <c r="D77" s="371"/>
      <c r="E77" s="371"/>
      <c r="F77" s="371"/>
    </row>
    <row r="78" spans="1:6" ht="25.5" customHeight="1">
      <c r="A78" s="367" t="s">
        <v>63</v>
      </c>
      <c r="B78" s="367"/>
      <c r="C78" s="367"/>
      <c r="D78" s="367"/>
      <c r="E78" s="367"/>
      <c r="F78" s="367"/>
    </row>
    <row r="79" spans="1:6" ht="9.75" customHeight="1">
      <c r="A79" s="64"/>
      <c r="B79" s="64"/>
      <c r="C79" s="64"/>
      <c r="D79" s="64"/>
      <c r="E79" s="64"/>
      <c r="F79" s="64"/>
    </row>
    <row r="80" spans="1:6" ht="12.75" customHeight="1">
      <c r="A80" s="374" t="s">
        <v>56</v>
      </c>
      <c r="B80" s="374"/>
      <c r="C80" s="374"/>
      <c r="D80" s="374"/>
      <c r="E80" s="374"/>
      <c r="F80" s="374"/>
    </row>
    <row r="81" spans="1:6" ht="24.75" customHeight="1">
      <c r="A81" s="374" t="s">
        <v>58</v>
      </c>
      <c r="B81" s="374"/>
      <c r="C81" s="374"/>
      <c r="D81" s="374"/>
      <c r="E81" s="374"/>
      <c r="F81" s="374"/>
    </row>
    <row r="82" spans="1:6" ht="25.5" customHeight="1">
      <c r="A82" s="372" t="s">
        <v>59</v>
      </c>
      <c r="B82" s="373"/>
      <c r="C82" s="373"/>
      <c r="D82" s="373"/>
      <c r="E82" s="373"/>
      <c r="F82" s="373"/>
    </row>
    <row r="83" spans="1:6" ht="9.75" customHeight="1">
      <c r="A83" s="30"/>
      <c r="B83" s="66"/>
      <c r="C83" s="66"/>
      <c r="D83" s="66"/>
      <c r="E83" s="66"/>
      <c r="F83" s="66"/>
    </row>
    <row r="84" spans="1:6" ht="39.75" customHeight="1">
      <c r="A84" s="374" t="s">
        <v>0</v>
      </c>
      <c r="B84" s="374"/>
      <c r="C84" s="374"/>
      <c r="D84" s="374"/>
      <c r="E84" s="374"/>
      <c r="F84" s="374"/>
    </row>
    <row r="85" spans="1:6" ht="9.75" customHeight="1">
      <c r="A85" s="65"/>
      <c r="B85" s="65"/>
      <c r="C85" s="65"/>
      <c r="D85" s="65"/>
      <c r="E85" s="65"/>
      <c r="F85" s="65"/>
    </row>
    <row r="86" spans="1:6" ht="25.5" customHeight="1">
      <c r="A86" s="374" t="s">
        <v>60</v>
      </c>
      <c r="B86" s="374"/>
      <c r="C86" s="374"/>
      <c r="D86" s="374"/>
      <c r="E86" s="374"/>
      <c r="F86" s="374"/>
    </row>
    <row r="87" spans="1:6" ht="12.75" customHeight="1">
      <c r="A87" s="374" t="s">
        <v>154</v>
      </c>
      <c r="B87" s="374"/>
      <c r="C87" s="374"/>
      <c r="D87" s="374"/>
      <c r="E87" s="374"/>
      <c r="F87" s="374"/>
    </row>
    <row r="88" spans="1:6" ht="12.75" customHeight="1">
      <c r="A88" s="374" t="s">
        <v>155</v>
      </c>
      <c r="B88" s="374"/>
      <c r="C88" s="374"/>
      <c r="D88" s="374"/>
      <c r="E88" s="374"/>
      <c r="F88" s="374"/>
    </row>
    <row r="89" spans="1:6" ht="12.75" customHeight="1">
      <c r="A89" s="374" t="s">
        <v>156</v>
      </c>
      <c r="B89" s="374"/>
      <c r="C89" s="374"/>
      <c r="D89" s="374"/>
      <c r="E89" s="374"/>
      <c r="F89" s="374"/>
    </row>
    <row r="90" spans="1:6" ht="12.75" customHeight="1">
      <c r="A90" s="374" t="s">
        <v>61</v>
      </c>
      <c r="B90" s="374"/>
      <c r="C90" s="374"/>
      <c r="D90" s="374"/>
      <c r="E90" s="374"/>
      <c r="F90" s="374"/>
    </row>
    <row r="91" spans="1:6" ht="9.75" customHeight="1">
      <c r="A91" s="7"/>
      <c r="B91" s="7"/>
      <c r="C91" s="7"/>
      <c r="D91" s="7"/>
      <c r="E91" s="7"/>
      <c r="F91" s="7"/>
    </row>
    <row r="92" spans="1:6" ht="12.75">
      <c r="A92" s="366" t="s">
        <v>20</v>
      </c>
      <c r="B92" s="366"/>
      <c r="C92" s="366"/>
      <c r="D92" s="366"/>
      <c r="E92" s="366"/>
      <c r="F92" s="366"/>
    </row>
    <row r="93" spans="1:6" ht="24" customHeight="1">
      <c r="A93" s="367" t="s">
        <v>65</v>
      </c>
      <c r="B93" s="367"/>
      <c r="C93" s="367"/>
      <c r="D93" s="367"/>
      <c r="E93" s="367"/>
      <c r="F93" s="367"/>
    </row>
    <row r="94" spans="1:6" ht="12" customHeight="1">
      <c r="A94" s="73"/>
      <c r="B94" s="13"/>
      <c r="C94" s="13"/>
      <c r="D94" s="13"/>
      <c r="E94" s="13"/>
      <c r="F94" s="13"/>
    </row>
    <row r="95" spans="1:6" ht="24" customHeight="1">
      <c r="A95" s="367" t="s">
        <v>152</v>
      </c>
      <c r="B95" s="367"/>
      <c r="C95" s="367"/>
      <c r="D95" s="367"/>
      <c r="E95" s="367"/>
      <c r="F95" s="367"/>
    </row>
    <row r="96" spans="1:6" ht="24" customHeight="1">
      <c r="A96" s="367" t="s">
        <v>66</v>
      </c>
      <c r="B96" s="367"/>
      <c r="C96" s="367"/>
      <c r="D96" s="367"/>
      <c r="E96" s="367"/>
      <c r="F96" s="367"/>
    </row>
    <row r="97" spans="1:6" ht="24.75" customHeight="1">
      <c r="A97" s="367" t="s">
        <v>67</v>
      </c>
      <c r="B97" s="367"/>
      <c r="C97" s="367"/>
      <c r="D97" s="367"/>
      <c r="E97" s="367"/>
      <c r="F97" s="367"/>
    </row>
    <row r="98" spans="1:6" ht="12" customHeight="1">
      <c r="A98" s="64"/>
      <c r="B98" s="64"/>
      <c r="C98" s="64"/>
      <c r="D98" s="64"/>
      <c r="E98" s="64"/>
      <c r="F98" s="64"/>
    </row>
    <row r="99" spans="1:6" ht="24.75" customHeight="1">
      <c r="A99" s="367" t="s">
        <v>157</v>
      </c>
      <c r="B99" s="367"/>
      <c r="C99" s="367"/>
      <c r="D99" s="367"/>
      <c r="E99" s="367"/>
      <c r="F99" s="367"/>
    </row>
    <row r="100" spans="1:6" ht="27" customHeight="1">
      <c r="A100" s="367" t="s">
        <v>68</v>
      </c>
      <c r="B100" s="367"/>
      <c r="C100" s="367"/>
      <c r="D100" s="367"/>
      <c r="E100" s="367"/>
      <c r="F100" s="367"/>
    </row>
    <row r="101" spans="1:6" ht="26.25" customHeight="1">
      <c r="A101" s="367" t="s">
        <v>169</v>
      </c>
      <c r="B101" s="367"/>
      <c r="C101" s="367"/>
      <c r="D101" s="367"/>
      <c r="E101" s="367"/>
      <c r="F101" s="367"/>
    </row>
    <row r="102" spans="1:6" ht="12" customHeight="1">
      <c r="A102" s="64"/>
      <c r="B102" s="64"/>
      <c r="C102" s="64"/>
      <c r="D102" s="64"/>
      <c r="E102" s="64"/>
      <c r="F102" s="64"/>
    </row>
    <row r="103" spans="1:6" ht="26.25" customHeight="1">
      <c r="A103" s="367" t="s">
        <v>158</v>
      </c>
      <c r="B103" s="367"/>
      <c r="C103" s="367"/>
      <c r="D103" s="367"/>
      <c r="E103" s="367"/>
      <c r="F103" s="367"/>
    </row>
    <row r="104" spans="1:6" ht="12" customHeight="1">
      <c r="A104" s="64"/>
      <c r="B104" s="64"/>
      <c r="C104" s="64"/>
      <c r="D104" s="64"/>
      <c r="E104" s="64"/>
      <c r="F104" s="64"/>
    </row>
    <row r="105" spans="1:6" ht="24.75" customHeight="1">
      <c r="A105" s="367" t="s">
        <v>109</v>
      </c>
      <c r="B105" s="367"/>
      <c r="C105" s="367"/>
      <c r="D105" s="367"/>
      <c r="E105" s="367"/>
      <c r="F105" s="367"/>
    </row>
    <row r="106" spans="1:6" ht="9.75" customHeight="1">
      <c r="A106" s="64"/>
      <c r="B106" s="64"/>
      <c r="C106" s="64"/>
      <c r="D106" s="64"/>
      <c r="E106" s="64"/>
      <c r="F106" s="64"/>
    </row>
    <row r="107" spans="1:6" ht="12" customHeight="1">
      <c r="A107" s="367" t="s">
        <v>159</v>
      </c>
      <c r="B107" s="367"/>
      <c r="C107" s="367"/>
      <c r="D107" s="367"/>
      <c r="E107" s="367"/>
      <c r="F107" s="367"/>
    </row>
    <row r="108" spans="1:6" ht="12" customHeight="1">
      <c r="A108" s="64"/>
      <c r="B108" s="64"/>
      <c r="C108" s="64"/>
      <c r="D108" s="64"/>
      <c r="E108" s="64"/>
      <c r="F108" s="64"/>
    </row>
    <row r="109" spans="1:6" ht="12.75">
      <c r="A109" s="366" t="s">
        <v>27</v>
      </c>
      <c r="B109" s="366"/>
      <c r="C109" s="366"/>
      <c r="D109" s="366"/>
      <c r="E109" s="366"/>
      <c r="F109" s="366"/>
    </row>
    <row r="110" spans="1:6" ht="25.5" customHeight="1">
      <c r="A110" s="367" t="s">
        <v>69</v>
      </c>
      <c r="B110" s="367"/>
      <c r="C110" s="367"/>
      <c r="D110" s="367"/>
      <c r="E110" s="367"/>
      <c r="F110" s="367"/>
    </row>
    <row r="111" spans="1:6" ht="12" customHeight="1">
      <c r="A111" s="13"/>
      <c r="B111" s="13"/>
      <c r="C111" s="13"/>
      <c r="D111" s="13"/>
      <c r="E111" s="13"/>
      <c r="F111" s="13"/>
    </row>
    <row r="112" spans="1:6" ht="12.75">
      <c r="A112" s="14" t="s">
        <v>73</v>
      </c>
      <c r="B112" s="13"/>
      <c r="C112" s="13"/>
      <c r="D112" s="13"/>
      <c r="E112" s="13"/>
      <c r="F112" s="13"/>
    </row>
    <row r="113" spans="1:6" ht="12.75" customHeight="1">
      <c r="A113" s="386" t="s">
        <v>70</v>
      </c>
      <c r="B113" s="386"/>
      <c r="C113" s="386"/>
      <c r="D113" s="386"/>
      <c r="E113" s="386"/>
      <c r="F113" s="386"/>
    </row>
    <row r="114" spans="1:6" ht="12.75" customHeight="1">
      <c r="A114" s="386" t="s">
        <v>71</v>
      </c>
      <c r="B114" s="386"/>
      <c r="C114" s="386"/>
      <c r="D114" s="386"/>
      <c r="E114" s="386"/>
      <c r="F114" s="386"/>
    </row>
    <row r="115" spans="1:6" ht="24" customHeight="1">
      <c r="A115" s="387" t="s">
        <v>127</v>
      </c>
      <c r="B115" s="387"/>
      <c r="C115" s="387"/>
      <c r="D115" s="387"/>
      <c r="E115" s="387"/>
      <c r="F115" s="387"/>
    </row>
    <row r="116" spans="1:6" ht="23.25" customHeight="1">
      <c r="A116" s="388" t="s">
        <v>72</v>
      </c>
      <c r="B116" s="388"/>
      <c r="C116" s="388"/>
      <c r="D116" s="388"/>
      <c r="E116" s="388"/>
      <c r="F116" s="388"/>
    </row>
    <row r="117" spans="1:6" ht="12" customHeight="1">
      <c r="A117" s="13"/>
      <c r="B117" s="13"/>
      <c r="C117" s="13"/>
      <c r="D117" s="13"/>
      <c r="E117" s="13"/>
      <c r="F117" s="13"/>
    </row>
    <row r="118" spans="1:6" ht="12.75" customHeight="1">
      <c r="A118" s="367" t="s">
        <v>170</v>
      </c>
      <c r="B118" s="367"/>
      <c r="C118" s="367"/>
      <c r="D118" s="367"/>
      <c r="E118" s="367"/>
      <c r="F118" s="367"/>
    </row>
    <row r="119" spans="1:6" ht="12.75" customHeight="1">
      <c r="A119" s="367" t="s">
        <v>172</v>
      </c>
      <c r="B119" s="367"/>
      <c r="C119" s="367"/>
      <c r="D119" s="367"/>
      <c r="E119" s="367"/>
      <c r="F119" s="367"/>
    </row>
    <row r="120" spans="1:6" ht="12.75" customHeight="1">
      <c r="A120" s="367" t="s">
        <v>171</v>
      </c>
      <c r="B120" s="367"/>
      <c r="C120" s="367"/>
      <c r="D120" s="367"/>
      <c r="E120" s="367"/>
      <c r="F120" s="367"/>
    </row>
    <row r="121" spans="1:6" ht="12.75" customHeight="1">
      <c r="A121" s="367" t="s">
        <v>173</v>
      </c>
      <c r="B121" s="367"/>
      <c r="C121" s="367"/>
      <c r="D121" s="367"/>
      <c r="E121" s="367"/>
      <c r="F121" s="367"/>
    </row>
    <row r="122" spans="1:6" ht="12" customHeight="1">
      <c r="A122" s="64"/>
      <c r="B122" s="64"/>
      <c r="C122" s="64"/>
      <c r="D122" s="64"/>
      <c r="E122" s="64"/>
      <c r="F122" s="64"/>
    </row>
    <row r="123" spans="1:6" ht="12.75" customHeight="1">
      <c r="A123" s="366" t="s">
        <v>128</v>
      </c>
      <c r="B123" s="366"/>
      <c r="C123" s="366"/>
      <c r="D123" s="366"/>
      <c r="E123" s="366"/>
      <c r="F123" s="366"/>
    </row>
    <row r="124" spans="1:6" ht="27" customHeight="1">
      <c r="A124" s="367" t="s">
        <v>91</v>
      </c>
      <c r="B124" s="367"/>
      <c r="C124" s="367"/>
      <c r="D124" s="367"/>
      <c r="E124" s="367"/>
      <c r="F124" s="367"/>
    </row>
    <row r="125" spans="1:6" ht="9" customHeight="1">
      <c r="A125" s="64"/>
      <c r="B125" s="64"/>
      <c r="C125" s="64"/>
      <c r="D125" s="64"/>
      <c r="E125" s="64"/>
      <c r="F125" s="64"/>
    </row>
    <row r="126" spans="1:6" ht="12.75">
      <c r="A126" s="13"/>
      <c r="B126" s="74"/>
      <c r="C126" s="82" t="s">
        <v>75</v>
      </c>
      <c r="D126" s="83" t="s">
        <v>6</v>
      </c>
      <c r="E126" s="84" t="s">
        <v>76</v>
      </c>
      <c r="F126" s="13"/>
    </row>
    <row r="127" spans="1:9" ht="12.75" customHeight="1">
      <c r="A127" s="13"/>
      <c r="B127" s="13"/>
      <c r="C127" s="108">
        <v>1</v>
      </c>
      <c r="D127" s="109" t="s">
        <v>93</v>
      </c>
      <c r="E127" s="110">
        <f>E128+E129+E130+E131+E132+E133+E134+E135+E136+E137+E138+E139</f>
        <v>5677000</v>
      </c>
      <c r="F127" s="13"/>
      <c r="H127" s="8"/>
      <c r="I127" s="93"/>
    </row>
    <row r="128" spans="1:6" ht="12.75" customHeight="1">
      <c r="A128" s="13"/>
      <c r="B128" s="13"/>
      <c r="C128" s="91"/>
      <c r="D128" s="85" t="s">
        <v>92</v>
      </c>
      <c r="E128" s="80">
        <v>4360000</v>
      </c>
      <c r="F128" s="13"/>
    </row>
    <row r="129" spans="1:6" ht="12.75" customHeight="1">
      <c r="A129" s="13"/>
      <c r="B129" s="13"/>
      <c r="C129" s="91"/>
      <c r="D129" s="85" t="s">
        <v>77</v>
      </c>
      <c r="E129" s="80">
        <v>150000</v>
      </c>
      <c r="F129" s="13"/>
    </row>
    <row r="130" spans="1:6" ht="12.75" customHeight="1">
      <c r="A130" s="13"/>
      <c r="B130" s="13"/>
      <c r="C130" s="91"/>
      <c r="D130" s="85" t="s">
        <v>78</v>
      </c>
      <c r="E130" s="80">
        <v>370000</v>
      </c>
      <c r="F130" s="13"/>
    </row>
    <row r="131" spans="1:6" ht="12.75" customHeight="1">
      <c r="A131" s="13"/>
      <c r="B131" s="13"/>
      <c r="C131" s="91"/>
      <c r="D131" s="85" t="s">
        <v>94</v>
      </c>
      <c r="E131" s="80">
        <v>165000</v>
      </c>
      <c r="F131" s="13"/>
    </row>
    <row r="132" spans="1:6" ht="12.75">
      <c r="A132" s="13"/>
      <c r="B132" s="13"/>
      <c r="C132" s="91"/>
      <c r="D132" s="85" t="s">
        <v>80</v>
      </c>
      <c r="E132" s="80">
        <v>37000</v>
      </c>
      <c r="F132" s="13"/>
    </row>
    <row r="133" spans="1:6" ht="12.75">
      <c r="A133" s="13"/>
      <c r="B133" s="13"/>
      <c r="C133" s="91"/>
      <c r="D133" s="94" t="s">
        <v>95</v>
      </c>
      <c r="E133" s="95">
        <v>7000</v>
      </c>
      <c r="F133" s="13"/>
    </row>
    <row r="134" spans="1:6" ht="12.75">
      <c r="A134" s="13"/>
      <c r="B134" s="13"/>
      <c r="C134" s="91"/>
      <c r="D134" s="85" t="s">
        <v>79</v>
      </c>
      <c r="E134" s="80">
        <v>20000</v>
      </c>
      <c r="F134" s="13"/>
    </row>
    <row r="135" spans="1:6" ht="12.75">
      <c r="A135" s="13"/>
      <c r="B135" s="13"/>
      <c r="C135" s="91"/>
      <c r="D135" s="85" t="s">
        <v>82</v>
      </c>
      <c r="E135" s="80">
        <v>135000</v>
      </c>
      <c r="F135" s="13"/>
    </row>
    <row r="136" spans="1:6" ht="12.75">
      <c r="A136" s="13"/>
      <c r="B136" s="13"/>
      <c r="C136" s="91"/>
      <c r="D136" s="85" t="s">
        <v>81</v>
      </c>
      <c r="E136" s="80">
        <v>205000</v>
      </c>
      <c r="F136" s="13"/>
    </row>
    <row r="137" spans="1:6" ht="12.75">
      <c r="A137" s="13"/>
      <c r="B137" s="13"/>
      <c r="C137" s="91"/>
      <c r="D137" s="85" t="s">
        <v>96</v>
      </c>
      <c r="E137" s="80">
        <v>115000</v>
      </c>
      <c r="F137" s="13"/>
    </row>
    <row r="138" spans="1:6" ht="12.75">
      <c r="A138" s="13"/>
      <c r="B138" s="13"/>
      <c r="C138" s="91"/>
      <c r="D138" s="94" t="s">
        <v>97</v>
      </c>
      <c r="E138" s="95">
        <v>8000</v>
      </c>
      <c r="F138" s="13"/>
    </row>
    <row r="139" spans="1:6" ht="12.75">
      <c r="A139" s="13"/>
      <c r="B139" s="13"/>
      <c r="C139" s="92"/>
      <c r="D139" s="86" t="s">
        <v>83</v>
      </c>
      <c r="E139" s="81">
        <v>105000</v>
      </c>
      <c r="F139" s="13"/>
    </row>
    <row r="140" spans="1:6" ht="15" customHeight="1">
      <c r="A140" s="13"/>
      <c r="B140" s="13"/>
      <c r="C140" s="87">
        <v>2</v>
      </c>
      <c r="D140" s="89" t="s">
        <v>84</v>
      </c>
      <c r="E140" s="111">
        <f>E141+E142</f>
        <v>3729778</v>
      </c>
      <c r="F140" s="13"/>
    </row>
    <row r="141" spans="1:6" ht="12.75">
      <c r="A141" s="13"/>
      <c r="B141" s="13"/>
      <c r="C141" s="77"/>
      <c r="D141" s="85" t="s">
        <v>85</v>
      </c>
      <c r="E141" s="80">
        <v>3539778</v>
      </c>
      <c r="F141" s="13"/>
    </row>
    <row r="142" spans="1:6" ht="12.75">
      <c r="A142" s="13"/>
      <c r="B142" s="13"/>
      <c r="C142" s="78"/>
      <c r="D142" s="86" t="s">
        <v>86</v>
      </c>
      <c r="E142" s="81">
        <v>190000</v>
      </c>
      <c r="F142" s="13"/>
    </row>
    <row r="143" spans="1:6" ht="12.75">
      <c r="A143" s="13"/>
      <c r="B143" s="13"/>
      <c r="C143" s="88">
        <v>3</v>
      </c>
      <c r="D143" s="112" t="s">
        <v>105</v>
      </c>
      <c r="E143" s="84">
        <f>683600+E19</f>
        <v>820600</v>
      </c>
      <c r="F143" s="13"/>
    </row>
    <row r="144" spans="1:9" ht="12.75">
      <c r="A144" s="13"/>
      <c r="B144" s="74"/>
      <c r="C144" s="108">
        <v>4</v>
      </c>
      <c r="D144" s="113" t="s">
        <v>98</v>
      </c>
      <c r="E144" s="110">
        <f>E145+E146+E147</f>
        <v>6502447</v>
      </c>
      <c r="F144" s="13"/>
      <c r="H144" s="8"/>
      <c r="I144" s="93"/>
    </row>
    <row r="145" spans="1:9" ht="12.75">
      <c r="A145" s="13"/>
      <c r="B145" s="13"/>
      <c r="C145" s="91"/>
      <c r="D145" s="75" t="s">
        <v>181</v>
      </c>
      <c r="E145" s="80">
        <v>5797747</v>
      </c>
      <c r="F145" s="13"/>
      <c r="H145" s="107"/>
      <c r="I145" s="107"/>
    </row>
    <row r="146" spans="1:9" ht="12.75" customHeight="1">
      <c r="A146" s="13"/>
      <c r="B146" s="13"/>
      <c r="C146" s="91"/>
      <c r="D146" s="75" t="s">
        <v>180</v>
      </c>
      <c r="E146" s="80">
        <v>699700</v>
      </c>
      <c r="F146" s="13"/>
      <c r="H146" s="8"/>
      <c r="I146" s="93"/>
    </row>
    <row r="147" spans="1:9" ht="12.75">
      <c r="A147" s="13"/>
      <c r="B147" s="13"/>
      <c r="C147" s="92"/>
      <c r="D147" s="75" t="s">
        <v>106</v>
      </c>
      <c r="E147" s="80">
        <v>5000</v>
      </c>
      <c r="F147" s="13"/>
      <c r="H147" s="8"/>
      <c r="I147" s="93"/>
    </row>
    <row r="148" spans="1:9" ht="12.75">
      <c r="A148" s="13"/>
      <c r="B148" s="13"/>
      <c r="C148" s="108">
        <v>5</v>
      </c>
      <c r="D148" s="113" t="s">
        <v>99</v>
      </c>
      <c r="E148" s="110">
        <f>E149+E150+E151</f>
        <v>13514423</v>
      </c>
      <c r="F148" s="13"/>
      <c r="H148" s="107"/>
      <c r="I148" s="107"/>
    </row>
    <row r="149" spans="1:9" ht="12.75">
      <c r="A149" s="13"/>
      <c r="B149" s="13"/>
      <c r="C149" s="91"/>
      <c r="D149" s="75" t="s">
        <v>87</v>
      </c>
      <c r="E149" s="80">
        <v>7966690</v>
      </c>
      <c r="F149" s="13"/>
      <c r="H149" s="107"/>
      <c r="I149" s="107"/>
    </row>
    <row r="150" spans="1:9" ht="12.75">
      <c r="A150" s="13"/>
      <c r="B150" s="13"/>
      <c r="C150" s="91"/>
      <c r="D150" s="75" t="s">
        <v>88</v>
      </c>
      <c r="E150" s="80">
        <v>4973768</v>
      </c>
      <c r="F150" s="13"/>
      <c r="H150" s="8"/>
      <c r="I150" s="93"/>
    </row>
    <row r="151" spans="1:9" ht="12.75">
      <c r="A151" s="13"/>
      <c r="B151" s="13"/>
      <c r="C151" s="92"/>
      <c r="D151" s="76" t="s">
        <v>89</v>
      </c>
      <c r="E151" s="81">
        <v>573965</v>
      </c>
      <c r="F151" s="13"/>
      <c r="H151" s="8"/>
      <c r="I151" s="93"/>
    </row>
    <row r="152" spans="1:9" ht="12.75">
      <c r="A152" s="13"/>
      <c r="B152" s="13"/>
      <c r="C152" s="108">
        <v>6</v>
      </c>
      <c r="D152" s="144" t="s">
        <v>174</v>
      </c>
      <c r="E152" s="148">
        <f>E16+E22+675937.45</f>
        <v>1994870.49</v>
      </c>
      <c r="F152" s="13"/>
      <c r="H152" s="107"/>
      <c r="I152" s="107"/>
    </row>
    <row r="153" spans="1:9" ht="12.75">
      <c r="A153" s="13"/>
      <c r="B153" s="13"/>
      <c r="C153" s="147"/>
      <c r="D153" s="85" t="s">
        <v>176</v>
      </c>
      <c r="E153" s="70">
        <v>1150133.04</v>
      </c>
      <c r="F153" s="13"/>
      <c r="H153" s="107"/>
      <c r="I153" s="107"/>
    </row>
    <row r="154" spans="1:9" ht="12.75">
      <c r="A154" s="13"/>
      <c r="B154" s="13"/>
      <c r="C154" s="147"/>
      <c r="D154" s="85" t="s">
        <v>179</v>
      </c>
      <c r="E154" s="145">
        <v>304918</v>
      </c>
      <c r="F154" s="13"/>
      <c r="H154" s="107"/>
      <c r="I154" s="107"/>
    </row>
    <row r="155" spans="1:9" ht="12.75">
      <c r="A155" s="13"/>
      <c r="B155" s="13"/>
      <c r="C155" s="147"/>
      <c r="D155" s="85" t="s">
        <v>178</v>
      </c>
      <c r="E155" s="145">
        <v>334019.45</v>
      </c>
      <c r="F155" s="13"/>
      <c r="H155" s="107"/>
      <c r="I155" s="107"/>
    </row>
    <row r="156" spans="1:9" ht="12.75">
      <c r="A156" s="13"/>
      <c r="B156" s="13"/>
      <c r="C156" s="147"/>
      <c r="D156" s="85" t="s">
        <v>175</v>
      </c>
      <c r="E156" s="145">
        <v>168800</v>
      </c>
      <c r="F156" s="13"/>
      <c r="H156" s="107"/>
      <c r="I156" s="107"/>
    </row>
    <row r="157" spans="1:9" ht="12.75">
      <c r="A157" s="13"/>
      <c r="B157" s="13"/>
      <c r="C157" s="149"/>
      <c r="D157" s="86" t="s">
        <v>177</v>
      </c>
      <c r="E157" s="146">
        <v>37000</v>
      </c>
      <c r="F157" s="13"/>
      <c r="H157" s="107"/>
      <c r="I157" s="107"/>
    </row>
    <row r="158" spans="1:9" ht="12.75">
      <c r="A158" s="13"/>
      <c r="B158" s="13"/>
      <c r="C158" s="114">
        <v>7</v>
      </c>
      <c r="D158" s="115" t="s">
        <v>100</v>
      </c>
      <c r="E158" s="116">
        <f>E159+E162+E165+E166+E167+E168+E169+E170+E171+E172</f>
        <v>981705</v>
      </c>
      <c r="F158" s="13"/>
      <c r="H158" s="107"/>
      <c r="I158" s="107"/>
    </row>
    <row r="159" spans="1:9" ht="12.75">
      <c r="A159" s="13"/>
      <c r="B159" s="74"/>
      <c r="C159" s="91"/>
      <c r="D159" s="94" t="s">
        <v>165</v>
      </c>
      <c r="E159" s="97">
        <f>20000+650000</f>
        <v>670000</v>
      </c>
      <c r="F159" s="13"/>
      <c r="H159" s="107"/>
      <c r="I159" s="96"/>
    </row>
    <row r="160" spans="1:9" ht="12.75">
      <c r="A160" s="13"/>
      <c r="B160" s="74"/>
      <c r="C160" s="91"/>
      <c r="D160" s="94" t="s">
        <v>163</v>
      </c>
      <c r="E160" s="97"/>
      <c r="F160" s="13"/>
      <c r="H160" s="107"/>
      <c r="I160" s="96"/>
    </row>
    <row r="161" spans="1:9" ht="12.75">
      <c r="A161" s="13"/>
      <c r="B161" s="74"/>
      <c r="C161" s="91"/>
      <c r="D161" s="94" t="s">
        <v>164</v>
      </c>
      <c r="E161" s="97"/>
      <c r="F161" s="13"/>
      <c r="H161" s="107"/>
      <c r="I161" s="96"/>
    </row>
    <row r="162" spans="1:9" ht="12.75">
      <c r="A162" s="13"/>
      <c r="B162" s="74"/>
      <c r="C162" s="91"/>
      <c r="D162" s="94" t="s">
        <v>166</v>
      </c>
      <c r="E162" s="97">
        <v>45000</v>
      </c>
      <c r="F162" s="13"/>
      <c r="H162" s="62"/>
      <c r="I162" s="96"/>
    </row>
    <row r="163" spans="1:9" ht="12.75">
      <c r="A163" s="13"/>
      <c r="B163" s="74"/>
      <c r="C163" s="91"/>
      <c r="D163" s="94" t="s">
        <v>167</v>
      </c>
      <c r="E163" s="97"/>
      <c r="F163" s="13"/>
      <c r="H163" s="62"/>
      <c r="I163" s="96"/>
    </row>
    <row r="164" spans="1:9" ht="12.75">
      <c r="A164" s="13"/>
      <c r="B164" s="74"/>
      <c r="C164" s="91"/>
      <c r="D164" s="94" t="s">
        <v>168</v>
      </c>
      <c r="E164" s="97"/>
      <c r="F164" s="13"/>
      <c r="H164" s="62"/>
      <c r="I164" s="96"/>
    </row>
    <row r="165" spans="1:9" ht="12.75">
      <c r="A165" s="13"/>
      <c r="B165" s="74"/>
      <c r="C165" s="91"/>
      <c r="D165" s="94" t="s">
        <v>182</v>
      </c>
      <c r="E165" s="97">
        <v>18000</v>
      </c>
      <c r="F165" s="13"/>
      <c r="H165" s="62"/>
      <c r="I165" s="96"/>
    </row>
    <row r="166" spans="1:9" ht="12.75">
      <c r="A166" s="13"/>
      <c r="B166" s="74"/>
      <c r="C166" s="91"/>
      <c r="D166" s="94" t="s">
        <v>104</v>
      </c>
      <c r="E166" s="97">
        <v>18000</v>
      </c>
      <c r="F166" s="13"/>
      <c r="H166" s="62"/>
      <c r="I166" s="96"/>
    </row>
    <row r="167" spans="1:9" ht="12.75">
      <c r="A167" s="13"/>
      <c r="B167" s="74"/>
      <c r="C167" s="91"/>
      <c r="D167" s="94" t="s">
        <v>107</v>
      </c>
      <c r="E167" s="97">
        <v>190000</v>
      </c>
      <c r="F167" s="13"/>
      <c r="H167" s="62"/>
      <c r="I167" s="96"/>
    </row>
    <row r="168" spans="1:6" ht="12.75">
      <c r="A168" s="13"/>
      <c r="B168" s="13"/>
      <c r="C168" s="98"/>
      <c r="D168" s="102" t="s">
        <v>108</v>
      </c>
      <c r="E168" s="99">
        <v>4000</v>
      </c>
      <c r="F168" s="13"/>
    </row>
    <row r="169" spans="1:6" ht="12.75">
      <c r="A169" s="13"/>
      <c r="B169" s="13"/>
      <c r="C169" s="98"/>
      <c r="D169" s="102" t="s">
        <v>130</v>
      </c>
      <c r="E169" s="99">
        <v>15000</v>
      </c>
      <c r="F169" s="13"/>
    </row>
    <row r="170" spans="1:6" ht="13.5" customHeight="1">
      <c r="A170" s="13"/>
      <c r="B170" s="13"/>
      <c r="C170" s="98"/>
      <c r="D170" s="103" t="s">
        <v>102</v>
      </c>
      <c r="E170" s="99">
        <v>14000</v>
      </c>
      <c r="F170" s="13"/>
    </row>
    <row r="171" spans="1:6" ht="12.75">
      <c r="A171" s="13"/>
      <c r="B171" s="13"/>
      <c r="C171" s="98"/>
      <c r="D171" s="104" t="s">
        <v>103</v>
      </c>
      <c r="E171" s="99">
        <v>5000</v>
      </c>
      <c r="F171" s="13"/>
    </row>
    <row r="172" spans="1:6" ht="25.5">
      <c r="A172" s="13"/>
      <c r="B172" s="13"/>
      <c r="C172" s="100"/>
      <c r="D172" s="105" t="s">
        <v>101</v>
      </c>
      <c r="E172" s="101">
        <v>2705</v>
      </c>
      <c r="F172" s="13"/>
    </row>
    <row r="173" spans="1:6" ht="12.75">
      <c r="A173" s="13"/>
      <c r="B173" s="13"/>
      <c r="C173" s="106"/>
      <c r="D173" s="90" t="s">
        <v>90</v>
      </c>
      <c r="E173" s="118">
        <f>E158+E152+E148+E144+E143+E140+E127</f>
        <v>33220823.490000002</v>
      </c>
      <c r="F173" s="13"/>
    </row>
    <row r="174" spans="1:6" ht="12.75">
      <c r="A174" s="13"/>
      <c r="B174" s="13"/>
      <c r="C174" s="13"/>
      <c r="D174" s="13"/>
      <c r="E174" s="13"/>
      <c r="F174" s="13"/>
    </row>
    <row r="175" spans="1:6" ht="12.75">
      <c r="A175" s="366" t="s">
        <v>129</v>
      </c>
      <c r="B175" s="366"/>
      <c r="C175" s="366"/>
      <c r="D175" s="366"/>
      <c r="E175" s="366"/>
      <c r="F175" s="366"/>
    </row>
    <row r="176" spans="1:6" ht="26.25" customHeight="1">
      <c r="A176" s="367" t="s">
        <v>131</v>
      </c>
      <c r="B176" s="367"/>
      <c r="C176" s="367"/>
      <c r="D176" s="367"/>
      <c r="E176" s="367"/>
      <c r="F176" s="367"/>
    </row>
    <row r="177" spans="1:6" ht="12.75">
      <c r="A177" s="13"/>
      <c r="B177" s="13"/>
      <c r="C177" s="127"/>
      <c r="D177" s="119"/>
      <c r="E177" s="128"/>
      <c r="F177" s="13"/>
    </row>
    <row r="178" spans="1:6" ht="12.75">
      <c r="A178" s="13"/>
      <c r="B178" s="13"/>
      <c r="C178" s="129" t="s">
        <v>132</v>
      </c>
      <c r="D178" s="120" t="s">
        <v>133</v>
      </c>
      <c r="E178" s="121" t="s">
        <v>76</v>
      </c>
      <c r="F178" s="13"/>
    </row>
    <row r="179" spans="1:6" ht="12.75">
      <c r="A179" s="13"/>
      <c r="B179" s="13"/>
      <c r="C179" s="122"/>
      <c r="D179" s="123" t="s">
        <v>148</v>
      </c>
      <c r="E179" s="124">
        <f>E180</f>
        <v>1850201.43</v>
      </c>
      <c r="F179" s="13"/>
    </row>
    <row r="180" spans="1:6" ht="12.75">
      <c r="A180" s="13"/>
      <c r="B180" s="13"/>
      <c r="C180" s="368">
        <v>992</v>
      </c>
      <c r="D180" s="125" t="s">
        <v>134</v>
      </c>
      <c r="E180" s="126">
        <f>E183+E187+E181</f>
        <v>1850201.43</v>
      </c>
      <c r="F180" s="13"/>
    </row>
    <row r="181" spans="1:6" ht="12.75">
      <c r="A181" s="13"/>
      <c r="B181" s="13"/>
      <c r="C181" s="369"/>
      <c r="D181" s="130" t="s">
        <v>135</v>
      </c>
      <c r="E181" s="131">
        <f>E182</f>
        <v>130201.43000000002</v>
      </c>
      <c r="F181" s="13"/>
    </row>
    <row r="182" spans="1:6" ht="14.25" customHeight="1">
      <c r="A182" s="13"/>
      <c r="B182" s="13"/>
      <c r="C182" s="369"/>
      <c r="D182" s="125" t="s">
        <v>136</v>
      </c>
      <c r="E182" s="132">
        <f>334019.45-203818.02</f>
        <v>130201.43000000002</v>
      </c>
      <c r="F182" s="13"/>
    </row>
    <row r="183" spans="1:6" ht="12.75">
      <c r="A183" s="13"/>
      <c r="B183" s="13"/>
      <c r="C183" s="369"/>
      <c r="D183" s="130" t="s">
        <v>137</v>
      </c>
      <c r="E183" s="131">
        <f>E184+E186+E185</f>
        <v>320000</v>
      </c>
      <c r="F183" s="13"/>
    </row>
    <row r="184" spans="1:6" ht="12.75">
      <c r="A184" s="13"/>
      <c r="B184" s="13"/>
      <c r="C184" s="369"/>
      <c r="D184" s="125" t="s">
        <v>138</v>
      </c>
      <c r="E184" s="132">
        <v>70000</v>
      </c>
      <c r="F184" s="13"/>
    </row>
    <row r="185" spans="1:6" ht="12.75">
      <c r="A185" s="13"/>
      <c r="B185" s="13"/>
      <c r="C185" s="369"/>
      <c r="D185" s="125" t="s">
        <v>138</v>
      </c>
      <c r="E185" s="132">
        <v>50000</v>
      </c>
      <c r="F185" s="13"/>
    </row>
    <row r="186" spans="1:6" ht="12.75">
      <c r="A186" s="13"/>
      <c r="B186" s="13"/>
      <c r="C186" s="369"/>
      <c r="D186" s="125" t="s">
        <v>139</v>
      </c>
      <c r="E186" s="132">
        <v>200000</v>
      </c>
      <c r="F186" s="13"/>
    </row>
    <row r="187" spans="1:6" ht="12.75">
      <c r="A187" s="13"/>
      <c r="B187" s="13"/>
      <c r="C187" s="369"/>
      <c r="D187" s="130" t="s">
        <v>140</v>
      </c>
      <c r="E187" s="131">
        <f>E188+E189+E190</f>
        <v>1400000</v>
      </c>
      <c r="F187" s="13"/>
    </row>
    <row r="188" spans="1:6" ht="12.75">
      <c r="A188" s="13"/>
      <c r="B188" s="13"/>
      <c r="C188" s="369"/>
      <c r="D188" s="125" t="s">
        <v>141</v>
      </c>
      <c r="E188" s="132">
        <v>500000</v>
      </c>
      <c r="F188" s="13"/>
    </row>
    <row r="189" spans="1:6" ht="12.75">
      <c r="A189" s="13"/>
      <c r="B189" s="13"/>
      <c r="C189" s="369"/>
      <c r="D189" s="125" t="s">
        <v>142</v>
      </c>
      <c r="E189" s="132">
        <v>460000</v>
      </c>
      <c r="F189" s="13"/>
    </row>
    <row r="190" spans="1:6" ht="12.75">
      <c r="A190" s="13"/>
      <c r="B190" s="13"/>
      <c r="C190" s="370"/>
      <c r="D190" s="133" t="s">
        <v>142</v>
      </c>
      <c r="E190" s="134">
        <v>440000</v>
      </c>
      <c r="F190" s="13"/>
    </row>
    <row r="191" spans="1:6" ht="12.75">
      <c r="A191" s="13"/>
      <c r="B191" s="13"/>
      <c r="C191" s="127"/>
      <c r="D191" s="119"/>
      <c r="E191" s="128"/>
      <c r="F191" s="13"/>
    </row>
    <row r="192" spans="1:6" ht="12.75">
      <c r="A192" s="13"/>
      <c r="B192" s="13"/>
      <c r="C192" s="135" t="s">
        <v>4</v>
      </c>
      <c r="D192" s="136" t="s">
        <v>143</v>
      </c>
      <c r="E192" s="121" t="s">
        <v>76</v>
      </c>
      <c r="F192" s="13"/>
    </row>
    <row r="193" spans="1:6" ht="12.75">
      <c r="A193" s="13"/>
      <c r="B193" s="13"/>
      <c r="C193" s="137"/>
      <c r="D193" s="138" t="s">
        <v>148</v>
      </c>
      <c r="E193" s="124">
        <f>E194</f>
        <v>8038093.98</v>
      </c>
      <c r="F193" s="13"/>
    </row>
    <row r="194" spans="1:6" ht="15" customHeight="1">
      <c r="A194" s="13"/>
      <c r="B194" s="13"/>
      <c r="C194" s="363">
        <v>952</v>
      </c>
      <c r="D194" s="139" t="s">
        <v>144</v>
      </c>
      <c r="E194" s="126">
        <f>E195+E197</f>
        <v>8038093.98</v>
      </c>
      <c r="F194" s="13"/>
    </row>
    <row r="195" spans="1:6" ht="15">
      <c r="A195" s="13"/>
      <c r="B195" s="13"/>
      <c r="C195" s="364"/>
      <c r="D195" s="130" t="s">
        <v>137</v>
      </c>
      <c r="E195" s="140">
        <f>E196</f>
        <v>3907500</v>
      </c>
      <c r="F195" s="13"/>
    </row>
    <row r="196" spans="1:6" ht="12.75">
      <c r="A196" s="13"/>
      <c r="B196" s="13"/>
      <c r="C196" s="364"/>
      <c r="D196" s="125" t="s">
        <v>145</v>
      </c>
      <c r="E196" s="132">
        <v>3907500</v>
      </c>
      <c r="F196" s="13"/>
    </row>
    <row r="197" spans="1:6" ht="12.75">
      <c r="A197" s="13"/>
      <c r="B197" s="13"/>
      <c r="C197" s="364"/>
      <c r="D197" s="141" t="s">
        <v>146</v>
      </c>
      <c r="E197" s="131">
        <f>E198</f>
        <v>4130593.98</v>
      </c>
      <c r="F197" s="13"/>
    </row>
    <row r="198" spans="1:6" ht="12.75">
      <c r="A198" s="13"/>
      <c r="B198" s="13"/>
      <c r="C198" s="365"/>
      <c r="D198" s="142" t="s">
        <v>147</v>
      </c>
      <c r="E198" s="134">
        <f>3689893.98+440700</f>
        <v>4130593.98</v>
      </c>
      <c r="F198" s="13"/>
    </row>
    <row r="199" spans="1:6" ht="12.75">
      <c r="A199" s="13"/>
      <c r="B199" s="13"/>
      <c r="C199" s="13"/>
      <c r="D199" s="13"/>
      <c r="E199" s="13"/>
      <c r="F199" s="13"/>
    </row>
    <row r="200" spans="1:6" ht="12.75">
      <c r="A200" s="366" t="s">
        <v>149</v>
      </c>
      <c r="B200" s="366"/>
      <c r="C200" s="366"/>
      <c r="D200" s="366"/>
      <c r="E200" s="366"/>
      <c r="F200" s="366"/>
    </row>
    <row r="201" spans="1:6" ht="12.75">
      <c r="A201" s="383" t="s">
        <v>22</v>
      </c>
      <c r="B201" s="383"/>
      <c r="C201" s="383"/>
      <c r="D201" s="383"/>
      <c r="E201" s="383"/>
      <c r="F201" s="383"/>
    </row>
    <row r="202" spans="1:6" ht="12.75">
      <c r="A202" s="384" t="s">
        <v>150</v>
      </c>
      <c r="B202" s="384"/>
      <c r="C202" s="384"/>
      <c r="D202" s="384"/>
      <c r="E202" s="384"/>
      <c r="F202" s="384"/>
    </row>
    <row r="203" spans="1:6" ht="12.75">
      <c r="A203" s="385" t="s">
        <v>24</v>
      </c>
      <c r="B203" s="385"/>
      <c r="C203" s="385"/>
      <c r="D203" s="385"/>
      <c r="E203" s="385"/>
      <c r="F203" s="385"/>
    </row>
    <row r="204" spans="1:6" ht="12.75">
      <c r="A204" s="14"/>
      <c r="B204" s="14"/>
      <c r="C204" s="14"/>
      <c r="D204" s="14"/>
      <c r="E204" s="16"/>
      <c r="F204" s="16"/>
    </row>
    <row r="205" spans="1:6" ht="12.75">
      <c r="A205" s="14"/>
      <c r="B205" s="14"/>
      <c r="C205" s="14"/>
      <c r="D205" s="14"/>
      <c r="E205" s="16"/>
      <c r="F205" s="16"/>
    </row>
    <row r="206" spans="1:6" ht="12.75">
      <c r="A206" s="14"/>
      <c r="B206" s="14"/>
      <c r="C206" s="14"/>
      <c r="D206" s="14"/>
      <c r="E206" s="16"/>
      <c r="F206" s="16"/>
    </row>
    <row r="207" spans="1:6" ht="12.75">
      <c r="A207" s="14"/>
      <c r="B207" s="14"/>
      <c r="C207" s="14"/>
      <c r="D207" s="14"/>
      <c r="E207" s="16"/>
      <c r="F207" s="16"/>
    </row>
    <row r="208" spans="1:6" ht="12.75">
      <c r="A208" s="14"/>
      <c r="B208" s="14"/>
      <c r="C208" s="14"/>
      <c r="D208" s="14"/>
      <c r="E208" s="16"/>
      <c r="F208" s="16"/>
    </row>
    <row r="209" spans="1:6" ht="12.75">
      <c r="A209" s="14"/>
      <c r="B209" s="14"/>
      <c r="C209" s="14"/>
      <c r="D209" s="14"/>
      <c r="E209" s="16"/>
      <c r="F209" s="16"/>
    </row>
    <row r="210" spans="1:6" ht="12.75">
      <c r="A210" s="14"/>
      <c r="B210" s="14"/>
      <c r="C210" s="14"/>
      <c r="D210" s="14"/>
      <c r="E210" s="16"/>
      <c r="F210" s="16"/>
    </row>
    <row r="211" spans="1:6" ht="12.75">
      <c r="A211" s="14"/>
      <c r="B211" s="14"/>
      <c r="C211" s="14"/>
      <c r="D211" s="14"/>
      <c r="E211" s="16"/>
      <c r="F211" s="16"/>
    </row>
    <row r="212" spans="1:6" ht="12.75">
      <c r="A212" s="14"/>
      <c r="B212" s="14"/>
      <c r="C212" s="14"/>
      <c r="D212" s="14"/>
      <c r="E212" s="16"/>
      <c r="F212" s="16"/>
    </row>
    <row r="213" spans="1:6" ht="12.75">
      <c r="A213" s="14"/>
      <c r="B213" s="14"/>
      <c r="C213" s="14"/>
      <c r="D213" s="14"/>
      <c r="E213" s="16"/>
      <c r="F213" s="16"/>
    </row>
    <row r="214" spans="1:6" ht="12.75">
      <c r="A214" s="14"/>
      <c r="B214" s="14"/>
      <c r="C214" s="14"/>
      <c r="D214" s="14"/>
      <c r="E214" s="16"/>
      <c r="F214" s="16"/>
    </row>
    <row r="215" spans="1:6" ht="12.75">
      <c r="A215" s="14"/>
      <c r="B215" s="14"/>
      <c r="C215" s="14"/>
      <c r="D215" s="14"/>
      <c r="E215" s="16"/>
      <c r="F215" s="16"/>
    </row>
    <row r="216" spans="1:6" ht="12.75">
      <c r="A216" s="14"/>
      <c r="B216" s="14"/>
      <c r="C216" s="14"/>
      <c r="D216" s="14"/>
      <c r="E216" s="16"/>
      <c r="F216" s="16"/>
    </row>
    <row r="217" spans="1:6" ht="12.75">
      <c r="A217" s="14"/>
      <c r="B217" s="14"/>
      <c r="C217" s="14"/>
      <c r="D217" s="14"/>
      <c r="E217" s="16"/>
      <c r="F217" s="16"/>
    </row>
    <row r="218" spans="1:6" ht="12.75">
      <c r="A218" s="14"/>
      <c r="B218" s="14"/>
      <c r="C218" s="14"/>
      <c r="D218" s="14"/>
      <c r="E218" s="16"/>
      <c r="F218" s="16"/>
    </row>
    <row r="219" spans="1:6" ht="12.75">
      <c r="A219" s="14"/>
      <c r="B219" s="14"/>
      <c r="C219" s="14"/>
      <c r="D219" s="14"/>
      <c r="E219" s="16"/>
      <c r="F219" s="16"/>
    </row>
    <row r="220" spans="1:6" ht="12.75">
      <c r="A220" s="14"/>
      <c r="B220" s="14"/>
      <c r="C220" s="14"/>
      <c r="D220" s="14"/>
      <c r="E220" s="16"/>
      <c r="F220" s="16"/>
    </row>
    <row r="221" spans="1:6" ht="12.75">
      <c r="A221" s="14"/>
      <c r="B221" s="14"/>
      <c r="C221" s="14"/>
      <c r="D221" s="14"/>
      <c r="E221" s="16"/>
      <c r="F221" s="16"/>
    </row>
    <row r="222" spans="1:6" ht="12.75">
      <c r="A222" s="14"/>
      <c r="B222" s="14"/>
      <c r="C222" s="14"/>
      <c r="D222" s="14"/>
      <c r="E222" s="16"/>
      <c r="F222" s="16"/>
    </row>
    <row r="223" spans="1:6" ht="12.75">
      <c r="A223" s="14"/>
      <c r="B223" s="14"/>
      <c r="C223" s="14"/>
      <c r="D223" s="14"/>
      <c r="E223" s="16"/>
      <c r="F223" s="16"/>
    </row>
    <row r="224" spans="1:6" ht="12.75">
      <c r="A224" s="14"/>
      <c r="B224" s="14"/>
      <c r="C224" s="14"/>
      <c r="D224" s="14"/>
      <c r="E224" s="16"/>
      <c r="F224" s="16"/>
    </row>
    <row r="225" spans="1:6" ht="12.75">
      <c r="A225" s="14"/>
      <c r="B225" s="14"/>
      <c r="C225" s="14"/>
      <c r="D225" s="14"/>
      <c r="E225" s="16"/>
      <c r="F225" s="16"/>
    </row>
    <row r="226" spans="1:6" ht="12.75">
      <c r="A226" s="14"/>
      <c r="B226" s="14"/>
      <c r="C226" s="14"/>
      <c r="D226" s="14"/>
      <c r="E226" s="16"/>
      <c r="F226" s="16"/>
    </row>
    <row r="227" spans="1:6" ht="12.75">
      <c r="A227" s="14"/>
      <c r="B227" s="14"/>
      <c r="C227" s="14"/>
      <c r="D227" s="14"/>
      <c r="E227" s="16"/>
      <c r="F227" s="16"/>
    </row>
    <row r="228" spans="1:6" ht="12.75">
      <c r="A228" s="14"/>
      <c r="B228" s="14"/>
      <c r="C228" s="14"/>
      <c r="D228" s="14"/>
      <c r="E228" s="16"/>
      <c r="F228" s="16"/>
    </row>
    <row r="229" spans="1:6" ht="12.75">
      <c r="A229" s="14"/>
      <c r="B229" s="14"/>
      <c r="C229" s="14"/>
      <c r="D229" s="14"/>
      <c r="E229" s="16"/>
      <c r="F229" s="16"/>
    </row>
    <row r="230" spans="1:6" ht="12.75">
      <c r="A230" s="14"/>
      <c r="B230" s="14"/>
      <c r="C230" s="14"/>
      <c r="D230" s="14"/>
      <c r="E230" s="16"/>
      <c r="F230" s="16"/>
    </row>
    <row r="231" spans="1:6" ht="12.75">
      <c r="A231" s="14"/>
      <c r="B231" s="14"/>
      <c r="C231" s="14"/>
      <c r="D231" s="14"/>
      <c r="E231" s="16"/>
      <c r="F231" s="16"/>
    </row>
    <row r="232" spans="1:6" ht="12.75">
      <c r="A232" s="14"/>
      <c r="B232" s="14"/>
      <c r="C232" s="14"/>
      <c r="D232" s="14"/>
      <c r="E232" s="16"/>
      <c r="F232" s="16"/>
    </row>
    <row r="233" spans="1:6" ht="12.75">
      <c r="A233" s="14"/>
      <c r="B233" s="14"/>
      <c r="C233" s="14"/>
      <c r="D233" s="14"/>
      <c r="E233" s="16"/>
      <c r="F233" s="16"/>
    </row>
    <row r="234" spans="1:6" ht="12.75">
      <c r="A234" s="14"/>
      <c r="B234" s="14"/>
      <c r="C234" s="14"/>
      <c r="D234" s="14"/>
      <c r="E234" s="16"/>
      <c r="F234" s="16"/>
    </row>
    <row r="235" spans="1:6" ht="12.75">
      <c r="A235" s="14"/>
      <c r="B235" s="14"/>
      <c r="C235" s="14"/>
      <c r="D235" s="14"/>
      <c r="E235" s="16"/>
      <c r="F235" s="16"/>
    </row>
    <row r="236" spans="1:6" ht="12.75">
      <c r="A236" s="14"/>
      <c r="B236" s="14"/>
      <c r="C236" s="14"/>
      <c r="D236" s="14"/>
      <c r="E236" s="16"/>
      <c r="F236" s="16"/>
    </row>
    <row r="237" spans="1:6" ht="12.75">
      <c r="A237" s="14"/>
      <c r="B237" s="14"/>
      <c r="C237" s="14"/>
      <c r="D237" s="14"/>
      <c r="E237" s="16"/>
      <c r="F237" s="16"/>
    </row>
    <row r="238" spans="1:6" ht="12.75">
      <c r="A238" s="14"/>
      <c r="B238" s="14"/>
      <c r="C238" s="14"/>
      <c r="D238" s="14"/>
      <c r="E238" s="16"/>
      <c r="F238" s="16"/>
    </row>
    <row r="239" spans="1:6" ht="12.75">
      <c r="A239" s="14"/>
      <c r="B239" s="14"/>
      <c r="C239" s="14"/>
      <c r="D239" s="14"/>
      <c r="E239" s="16"/>
      <c r="F239" s="16"/>
    </row>
    <row r="240" spans="1:6" ht="12.75">
      <c r="A240" s="14"/>
      <c r="B240" s="14"/>
      <c r="C240" s="14"/>
      <c r="D240" s="14"/>
      <c r="E240" s="16"/>
      <c r="F240" s="16"/>
    </row>
    <row r="241" spans="1:6" ht="12.75">
      <c r="A241" s="14"/>
      <c r="B241" s="14"/>
      <c r="C241" s="14"/>
      <c r="D241" s="14"/>
      <c r="E241" s="16"/>
      <c r="F241" s="16"/>
    </row>
    <row r="242" spans="1:6" ht="12.75">
      <c r="A242" s="14"/>
      <c r="B242" s="14"/>
      <c r="C242" s="14"/>
      <c r="D242" s="14"/>
      <c r="E242" s="16"/>
      <c r="F242" s="16"/>
    </row>
    <row r="243" spans="1:6" ht="12.75">
      <c r="A243" s="14"/>
      <c r="B243" s="14"/>
      <c r="C243" s="14"/>
      <c r="D243" s="14"/>
      <c r="E243" s="16"/>
      <c r="F243" s="16"/>
    </row>
    <row r="244" spans="1:6" ht="12.75">
      <c r="A244" s="14"/>
      <c r="B244" s="14"/>
      <c r="C244" s="14"/>
      <c r="D244" s="14"/>
      <c r="E244" s="16"/>
      <c r="F244" s="16"/>
    </row>
    <row r="245" spans="1:6" ht="12.75">
      <c r="A245" s="14"/>
      <c r="B245" s="14"/>
      <c r="C245" s="14"/>
      <c r="D245" s="14"/>
      <c r="E245" s="16"/>
      <c r="F245" s="16"/>
    </row>
    <row r="246" spans="1:6" ht="12.75">
      <c r="A246" s="14"/>
      <c r="B246" s="14"/>
      <c r="C246" s="14"/>
      <c r="D246" s="14"/>
      <c r="E246" s="16"/>
      <c r="F246" s="16"/>
    </row>
    <row r="247" spans="1:6" ht="12.75">
      <c r="A247" s="14"/>
      <c r="B247" s="14"/>
      <c r="C247" s="14"/>
      <c r="D247" s="14"/>
      <c r="E247" s="16"/>
      <c r="F247" s="16"/>
    </row>
    <row r="248" spans="1:6" ht="12.75">
      <c r="A248" s="14"/>
      <c r="B248" s="14"/>
      <c r="C248" s="14"/>
      <c r="D248" s="14"/>
      <c r="E248" s="16"/>
      <c r="F248" s="16"/>
    </row>
    <row r="249" spans="1:6" ht="12.75">
      <c r="A249" s="14"/>
      <c r="B249" s="14"/>
      <c r="C249" s="14"/>
      <c r="D249" s="14"/>
      <c r="E249" s="16"/>
      <c r="F249" s="16"/>
    </row>
    <row r="250" spans="1:6" ht="12.75">
      <c r="A250" s="14"/>
      <c r="B250" s="14"/>
      <c r="C250" s="14"/>
      <c r="D250" s="14"/>
      <c r="E250" s="16"/>
      <c r="F250" s="16"/>
    </row>
    <row r="251" spans="1:6" ht="12.75">
      <c r="A251" s="14"/>
      <c r="B251" s="14"/>
      <c r="C251" s="14"/>
      <c r="D251" s="14"/>
      <c r="E251" s="16"/>
      <c r="F251" s="16"/>
    </row>
    <row r="252" spans="1:6" ht="12.75">
      <c r="A252" s="14"/>
      <c r="B252" s="14"/>
      <c r="C252" s="14"/>
      <c r="D252" s="14"/>
      <c r="E252" s="16"/>
      <c r="F252" s="16"/>
    </row>
    <row r="253" spans="1:6" ht="12.75">
      <c r="A253" s="14"/>
      <c r="B253" s="14"/>
      <c r="C253" s="14"/>
      <c r="D253" s="14"/>
      <c r="E253" s="16"/>
      <c r="F253" s="16"/>
    </row>
    <row r="254" spans="1:6" ht="12.75">
      <c r="A254" s="14"/>
      <c r="B254" s="14"/>
      <c r="C254" s="14"/>
      <c r="D254" s="14"/>
      <c r="E254" s="16"/>
      <c r="F254" s="16"/>
    </row>
    <row r="255" spans="1:6" ht="12.75">
      <c r="A255" s="14"/>
      <c r="B255" s="14"/>
      <c r="C255" s="14"/>
      <c r="D255" s="14"/>
      <c r="E255" s="16"/>
      <c r="F255" s="16"/>
    </row>
    <row r="256" spans="1:6" ht="12.75">
      <c r="A256" s="14"/>
      <c r="B256" s="14"/>
      <c r="C256" s="14"/>
      <c r="D256" s="14"/>
      <c r="E256" s="16"/>
      <c r="F256" s="16"/>
    </row>
    <row r="257" spans="1:6" ht="12.75">
      <c r="A257" s="14"/>
      <c r="B257" s="14"/>
      <c r="C257" s="14"/>
      <c r="D257" s="14"/>
      <c r="E257" s="16"/>
      <c r="F257" s="16"/>
    </row>
    <row r="258" spans="1:6" ht="12.75">
      <c r="A258" s="14"/>
      <c r="B258" s="14"/>
      <c r="C258" s="14"/>
      <c r="D258" s="14"/>
      <c r="E258" s="16"/>
      <c r="F258" s="16"/>
    </row>
    <row r="259" spans="1:6" ht="12.75">
      <c r="A259" s="14"/>
      <c r="B259" s="14"/>
      <c r="C259" s="14"/>
      <c r="D259" s="14"/>
      <c r="E259" s="16"/>
      <c r="F259" s="16"/>
    </row>
    <row r="260" spans="1:6" ht="12.75">
      <c r="A260" s="14"/>
      <c r="B260" s="14"/>
      <c r="C260" s="14"/>
      <c r="D260" s="14"/>
      <c r="E260" s="16"/>
      <c r="F260" s="16"/>
    </row>
    <row r="261" spans="1:6" ht="12.75">
      <c r="A261" s="14"/>
      <c r="B261" s="14"/>
      <c r="C261" s="14"/>
      <c r="D261" s="14"/>
      <c r="E261" s="16"/>
      <c r="F261" s="16"/>
    </row>
    <row r="262" spans="1:6" ht="12.75">
      <c r="A262" s="14"/>
      <c r="B262" s="14"/>
      <c r="C262" s="14"/>
      <c r="D262" s="14"/>
      <c r="E262" s="16"/>
      <c r="F262" s="16"/>
    </row>
    <row r="263" spans="1:6" ht="12.75">
      <c r="A263" s="14"/>
      <c r="B263" s="14"/>
      <c r="C263" s="14"/>
      <c r="D263" s="14"/>
      <c r="E263" s="16"/>
      <c r="F263" s="16"/>
    </row>
    <row r="264" spans="1:6" ht="12.75">
      <c r="A264" s="14"/>
      <c r="B264" s="14"/>
      <c r="C264" s="14"/>
      <c r="D264" s="14"/>
      <c r="E264" s="16"/>
      <c r="F264" s="16"/>
    </row>
    <row r="265" spans="1:6" ht="12.75">
      <c r="A265" s="14"/>
      <c r="B265" s="14"/>
      <c r="C265" s="14"/>
      <c r="D265" s="14"/>
      <c r="E265" s="16"/>
      <c r="F265" s="16"/>
    </row>
    <row r="266" spans="1:6" ht="12.75">
      <c r="A266" s="14"/>
      <c r="B266" s="14"/>
      <c r="C266" s="14"/>
      <c r="D266" s="14"/>
      <c r="E266" s="16"/>
      <c r="F266" s="16"/>
    </row>
    <row r="267" spans="1:6" ht="12.75">
      <c r="A267" s="14"/>
      <c r="B267" s="14"/>
      <c r="C267" s="14"/>
      <c r="D267" s="14"/>
      <c r="E267" s="16"/>
      <c r="F267" s="16"/>
    </row>
    <row r="268" spans="1:6" ht="12.75">
      <c r="A268" s="14"/>
      <c r="B268" s="14"/>
      <c r="C268" s="14"/>
      <c r="D268" s="14"/>
      <c r="E268" s="16"/>
      <c r="F268" s="16"/>
    </row>
    <row r="269" spans="1:6" ht="12.75">
      <c r="A269" s="14"/>
      <c r="B269" s="14"/>
      <c r="C269" s="14"/>
      <c r="D269" s="14"/>
      <c r="E269" s="16"/>
      <c r="F269" s="16"/>
    </row>
    <row r="270" spans="1:6" ht="12.75">
      <c r="A270" s="14"/>
      <c r="B270" s="14"/>
      <c r="C270" s="14"/>
      <c r="D270" s="14"/>
      <c r="E270" s="16"/>
      <c r="F270" s="16"/>
    </row>
    <row r="271" spans="1:6" ht="12.75">
      <c r="A271" s="14"/>
      <c r="B271" s="14"/>
      <c r="C271" s="14"/>
      <c r="D271" s="14"/>
      <c r="E271" s="16"/>
      <c r="F271" s="16"/>
    </row>
    <row r="272" spans="1:6" ht="12.75">
      <c r="A272" s="14"/>
      <c r="B272" s="14"/>
      <c r="C272" s="14"/>
      <c r="D272" s="14"/>
      <c r="E272" s="16"/>
      <c r="F272" s="16"/>
    </row>
    <row r="273" spans="1:6" ht="12.75">
      <c r="A273" s="14"/>
      <c r="B273" s="14"/>
      <c r="C273" s="14"/>
      <c r="D273" s="14"/>
      <c r="E273" s="16"/>
      <c r="F273" s="16"/>
    </row>
    <row r="274" spans="1:6" ht="12.75">
      <c r="A274" s="14"/>
      <c r="B274" s="14"/>
      <c r="C274" s="14"/>
      <c r="D274" s="14"/>
      <c r="E274" s="16"/>
      <c r="F274" s="16"/>
    </row>
  </sheetData>
  <mergeCells count="58">
    <mergeCell ref="A123:F123"/>
    <mergeCell ref="A124:F124"/>
    <mergeCell ref="A118:F118"/>
    <mergeCell ref="A119:F119"/>
    <mergeCell ref="A120:F120"/>
    <mergeCell ref="A121:F121"/>
    <mergeCell ref="A114:F114"/>
    <mergeCell ref="A115:F115"/>
    <mergeCell ref="A116:F116"/>
    <mergeCell ref="A109:F109"/>
    <mergeCell ref="A110:F110"/>
    <mergeCell ref="A113:F113"/>
    <mergeCell ref="A200:F200"/>
    <mergeCell ref="A201:F201"/>
    <mergeCell ref="A202:F202"/>
    <mergeCell ref="A203:F203"/>
    <mergeCell ref="A1:F1"/>
    <mergeCell ref="A2:F2"/>
    <mergeCell ref="A3:F3"/>
    <mergeCell ref="A5:F5"/>
    <mergeCell ref="A100:F100"/>
    <mergeCell ref="A101:F101"/>
    <mergeCell ref="A8:F8"/>
    <mergeCell ref="A87:F87"/>
    <mergeCell ref="A89:F89"/>
    <mergeCell ref="A95:F95"/>
    <mergeCell ref="A77:F77"/>
    <mergeCell ref="A80:F80"/>
    <mergeCell ref="A81:F81"/>
    <mergeCell ref="A84:F84"/>
    <mergeCell ref="A107:F107"/>
    <mergeCell ref="A93:F93"/>
    <mergeCell ref="A10:F10"/>
    <mergeCell ref="A11:E11"/>
    <mergeCell ref="A12:E12"/>
    <mergeCell ref="A24:E24"/>
    <mergeCell ref="A45:F45"/>
    <mergeCell ref="A46:F46"/>
    <mergeCell ref="A47:D47"/>
    <mergeCell ref="A53:F53"/>
    <mergeCell ref="A103:F103"/>
    <mergeCell ref="A105:F105"/>
    <mergeCell ref="A57:F57"/>
    <mergeCell ref="A58:D58"/>
    <mergeCell ref="A96:F96"/>
    <mergeCell ref="A97:F97"/>
    <mergeCell ref="A88:F88"/>
    <mergeCell ref="A90:F90"/>
    <mergeCell ref="A92:F92"/>
    <mergeCell ref="A99:F99"/>
    <mergeCell ref="A56:F56"/>
    <mergeCell ref="A78:F78"/>
    <mergeCell ref="A82:F82"/>
    <mergeCell ref="A86:F86"/>
    <mergeCell ref="C194:C198"/>
    <mergeCell ref="A175:F175"/>
    <mergeCell ref="A176:F176"/>
    <mergeCell ref="C180:C190"/>
  </mergeCells>
  <printOptions/>
  <pageMargins left="0.41" right="0.38" top="0.5" bottom="0.58" header="0.27" footer="0.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="120" zoomScaleNormal="120" workbookViewId="0" topLeftCell="A25">
      <selection activeCell="G37" sqref="G37"/>
    </sheetView>
  </sheetViews>
  <sheetFormatPr defaultColWidth="9.00390625" defaultRowHeight="12.75"/>
  <cols>
    <col min="1" max="1" width="3.875" style="14" customWidth="1"/>
    <col min="2" max="2" width="5.625" style="14" customWidth="1"/>
    <col min="3" max="3" width="5.375" style="14" customWidth="1"/>
    <col min="4" max="4" width="48.375" style="14" customWidth="1"/>
    <col min="5" max="5" width="12.125" style="16" customWidth="1"/>
    <col min="6" max="6" width="11.25390625" style="16" customWidth="1"/>
    <col min="7" max="16384" width="9.125" style="14" customWidth="1"/>
  </cols>
  <sheetData>
    <row r="1" spans="1:6" ht="12.75">
      <c r="A1" s="381" t="s">
        <v>219</v>
      </c>
      <c r="B1" s="381"/>
      <c r="C1" s="381"/>
      <c r="D1" s="381"/>
      <c r="E1" s="381"/>
      <c r="F1" s="381"/>
    </row>
    <row r="2" spans="1:6" ht="12.75">
      <c r="A2" s="381" t="s">
        <v>1</v>
      </c>
      <c r="B2" s="381"/>
      <c r="C2" s="381"/>
      <c r="D2" s="381"/>
      <c r="E2" s="381"/>
      <c r="F2" s="381"/>
    </row>
    <row r="3" spans="1:6" ht="12.75">
      <c r="A3" s="381" t="s">
        <v>186</v>
      </c>
      <c r="B3" s="381"/>
      <c r="C3" s="381"/>
      <c r="D3" s="381"/>
      <c r="E3" s="381"/>
      <c r="F3" s="381"/>
    </row>
    <row r="4" spans="1:6" ht="12.75">
      <c r="A4" s="1"/>
      <c r="B4" s="2"/>
      <c r="C4" s="3"/>
      <c r="D4" s="4"/>
      <c r="E4" s="5"/>
      <c r="F4" s="6"/>
    </row>
    <row r="5" spans="1:6" ht="12.75">
      <c r="A5" s="382" t="s">
        <v>50</v>
      </c>
      <c r="B5" s="382"/>
      <c r="C5" s="382"/>
      <c r="D5" s="382"/>
      <c r="E5" s="382"/>
      <c r="F5" s="382"/>
    </row>
    <row r="6" spans="1:6" ht="12.75">
      <c r="A6" s="7"/>
      <c r="B6" s="8"/>
      <c r="C6" s="9"/>
      <c r="D6" s="10"/>
      <c r="E6" s="11"/>
      <c r="F6" s="12"/>
    </row>
    <row r="7" spans="1:6" ht="44.25" customHeight="1">
      <c r="A7" s="380" t="s">
        <v>74</v>
      </c>
      <c r="B7" s="380"/>
      <c r="C7" s="380"/>
      <c r="D7" s="380"/>
      <c r="E7" s="380"/>
      <c r="F7" s="380"/>
    </row>
    <row r="8" spans="1:6" ht="12.75">
      <c r="A8" s="7"/>
      <c r="B8" s="7"/>
      <c r="C8" s="7"/>
      <c r="D8" s="7"/>
      <c r="E8" s="7"/>
      <c r="F8" s="7"/>
    </row>
    <row r="9" spans="1:6" ht="12.75">
      <c r="A9" s="366" t="s">
        <v>3</v>
      </c>
      <c r="B9" s="366"/>
      <c r="C9" s="366"/>
      <c r="D9" s="366"/>
      <c r="E9" s="366"/>
      <c r="F9" s="366"/>
    </row>
    <row r="10" spans="1:5" ht="12.75">
      <c r="A10" s="375" t="s">
        <v>214</v>
      </c>
      <c r="B10" s="375"/>
      <c r="C10" s="375"/>
      <c r="D10" s="375"/>
      <c r="E10" s="375"/>
    </row>
    <row r="11" spans="1:5" ht="12.75">
      <c r="A11" s="377" t="s">
        <v>8</v>
      </c>
      <c r="B11" s="377"/>
      <c r="C11" s="377"/>
      <c r="D11" s="377"/>
      <c r="E11" s="377"/>
    </row>
    <row r="12" spans="1:5" ht="12.75">
      <c r="A12" s="13" t="s">
        <v>44</v>
      </c>
      <c r="B12" s="13" t="s">
        <v>45</v>
      </c>
      <c r="C12" s="15" t="s">
        <v>46</v>
      </c>
      <c r="D12" s="14" t="s">
        <v>6</v>
      </c>
      <c r="E12" s="16" t="s">
        <v>7</v>
      </c>
    </row>
    <row r="13" spans="1:6" ht="27" customHeight="1">
      <c r="A13" s="17">
        <v>756</v>
      </c>
      <c r="B13" s="17"/>
      <c r="C13" s="18"/>
      <c r="D13" s="154" t="s">
        <v>189</v>
      </c>
      <c r="E13" s="186">
        <f>E14</f>
        <v>150000</v>
      </c>
      <c r="F13" s="187"/>
    </row>
    <row r="14" spans="1:6" ht="25.5">
      <c r="A14" s="21"/>
      <c r="B14" s="151">
        <v>75615</v>
      </c>
      <c r="C14" s="152"/>
      <c r="D14" s="153" t="s">
        <v>188</v>
      </c>
      <c r="E14" s="188">
        <f>E15</f>
        <v>150000</v>
      </c>
      <c r="F14" s="187"/>
    </row>
    <row r="15" spans="1:6" ht="12.75">
      <c r="A15" s="25"/>
      <c r="B15" s="25"/>
      <c r="C15" s="26" t="s">
        <v>187</v>
      </c>
      <c r="D15" s="27" t="s">
        <v>92</v>
      </c>
      <c r="E15" s="189">
        <v>150000</v>
      </c>
      <c r="F15" s="187"/>
    </row>
    <row r="16" ht="12.75">
      <c r="E16" s="31"/>
    </row>
    <row r="17" spans="1:5" ht="12.75">
      <c r="A17" s="377" t="s">
        <v>10</v>
      </c>
      <c r="B17" s="377"/>
      <c r="C17" s="377"/>
      <c r="D17" s="377"/>
      <c r="E17" s="377"/>
    </row>
    <row r="18" spans="1:5" ht="12.75">
      <c r="A18" s="13" t="s">
        <v>44</v>
      </c>
      <c r="B18" s="13" t="s">
        <v>45</v>
      </c>
      <c r="C18" s="15" t="s">
        <v>46</v>
      </c>
      <c r="D18" s="14" t="s">
        <v>6</v>
      </c>
      <c r="E18" s="16" t="s">
        <v>7</v>
      </c>
    </row>
    <row r="19" spans="1:6" ht="12.75">
      <c r="A19" s="17">
        <v>600</v>
      </c>
      <c r="B19" s="17"/>
      <c r="C19" s="18"/>
      <c r="D19" s="19" t="s">
        <v>35</v>
      </c>
      <c r="E19" s="186">
        <f>E20</f>
        <v>150000</v>
      </c>
      <c r="F19" s="187"/>
    </row>
    <row r="20" spans="1:6" ht="12.75">
      <c r="A20" s="21"/>
      <c r="B20" s="21">
        <v>60016</v>
      </c>
      <c r="C20" s="22"/>
      <c r="D20" s="23" t="s">
        <v>36</v>
      </c>
      <c r="E20" s="188">
        <f>E21</f>
        <v>150000</v>
      </c>
      <c r="F20" s="187"/>
    </row>
    <row r="21" spans="1:6" ht="12.75">
      <c r="A21" s="21"/>
      <c r="B21" s="21"/>
      <c r="C21" s="22" t="s">
        <v>30</v>
      </c>
      <c r="D21" s="23" t="s">
        <v>21</v>
      </c>
      <c r="E21" s="188">
        <f>E22</f>
        <v>150000</v>
      </c>
      <c r="F21" s="187"/>
    </row>
    <row r="22" spans="1:6" ht="12.75">
      <c r="A22" s="25"/>
      <c r="B22" s="25"/>
      <c r="C22" s="26"/>
      <c r="D22" s="155" t="s">
        <v>190</v>
      </c>
      <c r="E22" s="190">
        <v>150000</v>
      </c>
      <c r="F22" s="187"/>
    </row>
    <row r="23" ht="12.75">
      <c r="E23" s="31"/>
    </row>
    <row r="24" spans="1:6" ht="12.75">
      <c r="A24" s="371" t="s">
        <v>12</v>
      </c>
      <c r="B24" s="371"/>
      <c r="C24" s="371"/>
      <c r="D24" s="371"/>
      <c r="E24" s="371"/>
      <c r="F24" s="371"/>
    </row>
    <row r="25" spans="1:6" ht="12.75">
      <c r="A25" s="375" t="s">
        <v>13</v>
      </c>
      <c r="B25" s="375"/>
      <c r="C25" s="375"/>
      <c r="D25" s="375"/>
      <c r="E25" s="375"/>
      <c r="F25" s="375"/>
    </row>
    <row r="26" spans="1:6" ht="12.75">
      <c r="A26" s="376" t="s">
        <v>19</v>
      </c>
      <c r="B26" s="376"/>
      <c r="C26" s="376"/>
      <c r="D26" s="376"/>
      <c r="E26" s="53"/>
      <c r="F26" s="54"/>
    </row>
    <row r="27" spans="1:6" ht="12.75">
      <c r="A27" s="156" t="s">
        <v>4</v>
      </c>
      <c r="B27" s="156" t="s">
        <v>17</v>
      </c>
      <c r="C27" s="21" t="s">
        <v>2</v>
      </c>
      <c r="D27" s="150" t="s">
        <v>6</v>
      </c>
      <c r="E27" s="53" t="s">
        <v>14</v>
      </c>
      <c r="F27" s="157" t="s">
        <v>15</v>
      </c>
    </row>
    <row r="28" spans="1:6" ht="12.75">
      <c r="A28" s="40">
        <v>700</v>
      </c>
      <c r="B28" s="40"/>
      <c r="C28" s="159"/>
      <c r="D28" s="58" t="s">
        <v>32</v>
      </c>
      <c r="E28" s="191">
        <f>E29</f>
        <v>30000</v>
      </c>
      <c r="F28" s="191"/>
    </row>
    <row r="29" spans="1:6" ht="12.75">
      <c r="A29" s="8"/>
      <c r="B29" s="8">
        <v>70005</v>
      </c>
      <c r="C29" s="150"/>
      <c r="D29" s="10" t="s">
        <v>33</v>
      </c>
      <c r="E29" s="192">
        <f>E30</f>
        <v>30000</v>
      </c>
      <c r="F29" s="193"/>
    </row>
    <row r="30" spans="1:6" ht="12.75">
      <c r="A30" s="10"/>
      <c r="B30" s="10"/>
      <c r="C30" s="23">
        <v>6050</v>
      </c>
      <c r="D30" s="23" t="s">
        <v>21</v>
      </c>
      <c r="E30" s="192">
        <f>E31</f>
        <v>30000</v>
      </c>
      <c r="F30" s="192"/>
    </row>
    <row r="31" spans="1:6" ht="12.75">
      <c r="A31" s="60"/>
      <c r="B31" s="43"/>
      <c r="C31" s="44"/>
      <c r="D31" s="60" t="s">
        <v>195</v>
      </c>
      <c r="E31" s="194">
        <v>30000</v>
      </c>
      <c r="F31" s="189"/>
    </row>
    <row r="32" spans="1:6" ht="12.75">
      <c r="A32" s="1">
        <v>754</v>
      </c>
      <c r="B32" s="1"/>
      <c r="C32" s="3"/>
      <c r="D32" s="158" t="s">
        <v>191</v>
      </c>
      <c r="E32" s="192">
        <f>E33</f>
        <v>4500</v>
      </c>
      <c r="F32" s="192">
        <f>F33</f>
        <v>4500</v>
      </c>
    </row>
    <row r="33" spans="1:6" ht="12.75">
      <c r="A33" s="21"/>
      <c r="B33" s="21">
        <v>75412</v>
      </c>
      <c r="C33" s="22"/>
      <c r="D33" s="23" t="s">
        <v>192</v>
      </c>
      <c r="E33" s="192">
        <f>E34+E35</f>
        <v>4500</v>
      </c>
      <c r="F33" s="192">
        <f>F34+F35</f>
        <v>4500</v>
      </c>
    </row>
    <row r="34" spans="1:6" ht="12.75">
      <c r="A34" s="21"/>
      <c r="B34" s="21"/>
      <c r="C34" s="22" t="s">
        <v>25</v>
      </c>
      <c r="D34" s="23" t="s">
        <v>26</v>
      </c>
      <c r="E34" s="192"/>
      <c r="F34" s="188">
        <v>4500</v>
      </c>
    </row>
    <row r="35" spans="1:6" ht="12.75">
      <c r="A35" s="10"/>
      <c r="B35" s="8"/>
      <c r="C35" s="9" t="s">
        <v>196</v>
      </c>
      <c r="D35" s="23" t="s">
        <v>197</v>
      </c>
      <c r="E35" s="192">
        <v>4500</v>
      </c>
      <c r="F35" s="188"/>
    </row>
    <row r="36" spans="1:6" ht="12.75">
      <c r="A36" s="58">
        <v>801</v>
      </c>
      <c r="B36" s="59"/>
      <c r="C36" s="58"/>
      <c r="D36" s="40" t="s">
        <v>11</v>
      </c>
      <c r="E36" s="191">
        <f>E37</f>
        <v>0</v>
      </c>
      <c r="F36" s="191">
        <f>F37</f>
        <v>30000</v>
      </c>
    </row>
    <row r="37" spans="1:6" ht="12.75">
      <c r="A37" s="10"/>
      <c r="B37" s="10">
        <v>80195</v>
      </c>
      <c r="C37" s="23"/>
      <c r="D37" s="8" t="s">
        <v>218</v>
      </c>
      <c r="E37" s="192">
        <f>E38</f>
        <v>0</v>
      </c>
      <c r="F37" s="192">
        <f>F38</f>
        <v>30000</v>
      </c>
    </row>
    <row r="38" spans="1:6" ht="12.75">
      <c r="A38" s="60"/>
      <c r="B38" s="43"/>
      <c r="C38" s="44" t="s">
        <v>193</v>
      </c>
      <c r="D38" s="43" t="s">
        <v>194</v>
      </c>
      <c r="E38" s="194"/>
      <c r="F38" s="189">
        <v>30000</v>
      </c>
    </row>
    <row r="39" spans="1:6" ht="12.75">
      <c r="A39" s="58">
        <v>851</v>
      </c>
      <c r="B39" s="40"/>
      <c r="C39" s="41"/>
      <c r="D39" s="40" t="s">
        <v>47</v>
      </c>
      <c r="E39" s="191">
        <f>E40</f>
        <v>3000</v>
      </c>
      <c r="F39" s="191">
        <f>F40</f>
        <v>3000</v>
      </c>
    </row>
    <row r="40" spans="1:6" ht="12.75">
      <c r="A40" s="10"/>
      <c r="B40" s="8">
        <v>85154</v>
      </c>
      <c r="C40" s="9"/>
      <c r="D40" s="8" t="s">
        <v>48</v>
      </c>
      <c r="E40" s="192">
        <f>E41+E42</f>
        <v>3000</v>
      </c>
      <c r="F40" s="192">
        <f>F41+F42</f>
        <v>3000</v>
      </c>
    </row>
    <row r="41" spans="1:6" ht="13.5" customHeight="1">
      <c r="A41" s="10"/>
      <c r="B41" s="8"/>
      <c r="C41" s="9" t="s">
        <v>215</v>
      </c>
      <c r="D41" s="8" t="s">
        <v>216</v>
      </c>
      <c r="E41" s="192"/>
      <c r="F41" s="192">
        <v>3000</v>
      </c>
    </row>
    <row r="42" spans="1:6" ht="12.75">
      <c r="A42" s="60"/>
      <c r="B42" s="43"/>
      <c r="C42" s="44" t="s">
        <v>25</v>
      </c>
      <c r="D42" s="43" t="s">
        <v>26</v>
      </c>
      <c r="E42" s="194">
        <v>3000</v>
      </c>
      <c r="F42" s="189"/>
    </row>
    <row r="43" spans="1:6" ht="12.75">
      <c r="A43" s="4"/>
      <c r="B43" s="4"/>
      <c r="C43" s="3"/>
      <c r="D43" s="2"/>
      <c r="E43" s="195">
        <f>E28+E32+E36+E39</f>
        <v>37500</v>
      </c>
      <c r="F43" s="195">
        <f>F28+F32+F36+F39</f>
        <v>37500</v>
      </c>
    </row>
    <row r="44" spans="1:6" ht="12.75">
      <c r="A44" s="371" t="s">
        <v>16</v>
      </c>
      <c r="B44" s="371"/>
      <c r="C44" s="371"/>
      <c r="D44" s="371"/>
      <c r="E44" s="371"/>
      <c r="F44" s="371"/>
    </row>
    <row r="45" spans="1:6" ht="27" customHeight="1">
      <c r="A45" s="367" t="s">
        <v>63</v>
      </c>
      <c r="B45" s="367"/>
      <c r="C45" s="367"/>
      <c r="D45" s="367"/>
      <c r="E45" s="367"/>
      <c r="F45" s="367"/>
    </row>
    <row r="46" spans="1:6" ht="12.75">
      <c r="A46" s="64"/>
      <c r="B46" s="64"/>
      <c r="C46" s="64"/>
      <c r="D46" s="64"/>
      <c r="E46" s="64"/>
      <c r="F46" s="64"/>
    </row>
    <row r="47" spans="1:6" ht="39" customHeight="1">
      <c r="A47" s="374" t="s">
        <v>217</v>
      </c>
      <c r="B47" s="374"/>
      <c r="C47" s="374"/>
      <c r="D47" s="374"/>
      <c r="E47" s="374"/>
      <c r="F47" s="374"/>
    </row>
    <row r="48" spans="1:6" ht="12.75">
      <c r="A48" s="65"/>
      <c r="B48" s="65"/>
      <c r="C48" s="65"/>
      <c r="D48" s="65"/>
      <c r="E48" s="65"/>
      <c r="F48" s="65"/>
    </row>
    <row r="49" spans="1:6" ht="37.5" customHeight="1">
      <c r="A49" s="374" t="s">
        <v>220</v>
      </c>
      <c r="B49" s="374"/>
      <c r="C49" s="374"/>
      <c r="D49" s="374"/>
      <c r="E49" s="374"/>
      <c r="F49" s="374"/>
    </row>
    <row r="50" spans="1:6" ht="12.75">
      <c r="A50" s="65"/>
      <c r="B50" s="65"/>
      <c r="C50" s="65"/>
      <c r="D50" s="65"/>
      <c r="E50" s="65"/>
      <c r="F50" s="65"/>
    </row>
    <row r="51" spans="1:6" ht="12.75">
      <c r="A51" s="366" t="s">
        <v>18</v>
      </c>
      <c r="B51" s="366"/>
      <c r="C51" s="366"/>
      <c r="D51" s="366"/>
      <c r="E51" s="366"/>
      <c r="F51" s="366"/>
    </row>
    <row r="52" spans="1:6" ht="39.75" customHeight="1">
      <c r="A52" s="367" t="s">
        <v>213</v>
      </c>
      <c r="B52" s="367"/>
      <c r="C52" s="367"/>
      <c r="D52" s="367"/>
      <c r="E52" s="367"/>
      <c r="F52" s="367"/>
    </row>
    <row r="53" spans="1:6" ht="9" customHeight="1">
      <c r="A53" s="366"/>
      <c r="B53" s="366"/>
      <c r="C53" s="366"/>
      <c r="D53" s="366"/>
      <c r="E53" s="366"/>
      <c r="F53" s="366"/>
    </row>
    <row r="54" spans="2:6" ht="12.75">
      <c r="B54" s="351" t="s">
        <v>198</v>
      </c>
      <c r="C54" s="332"/>
      <c r="D54" s="333" t="s">
        <v>199</v>
      </c>
      <c r="E54" s="333"/>
      <c r="F54" s="181" t="s">
        <v>76</v>
      </c>
    </row>
    <row r="55" spans="2:6" ht="12.75">
      <c r="B55" s="161" t="s">
        <v>4</v>
      </c>
      <c r="C55" s="178" t="s">
        <v>200</v>
      </c>
      <c r="D55" s="331" t="s">
        <v>6</v>
      </c>
      <c r="E55" s="331"/>
      <c r="F55" s="162" t="s">
        <v>7</v>
      </c>
    </row>
    <row r="56" spans="2:6" ht="12.75">
      <c r="B56" s="334">
        <v>921</v>
      </c>
      <c r="C56" s="179"/>
      <c r="D56" s="359" t="s">
        <v>201</v>
      </c>
      <c r="E56" s="360"/>
      <c r="F56" s="163">
        <v>5000</v>
      </c>
    </row>
    <row r="57" spans="2:6" ht="12.75">
      <c r="B57" s="350"/>
      <c r="C57" s="168">
        <v>92195</v>
      </c>
      <c r="D57" s="361" t="s">
        <v>202</v>
      </c>
      <c r="E57" s="362"/>
      <c r="F57" s="165">
        <v>5000</v>
      </c>
    </row>
    <row r="58" spans="2:6" ht="13.5" customHeight="1">
      <c r="B58" s="335"/>
      <c r="C58" s="180"/>
      <c r="D58" s="353" t="s">
        <v>203</v>
      </c>
      <c r="E58" s="354"/>
      <c r="F58" s="166"/>
    </row>
    <row r="59" spans="2:6" ht="12.75">
      <c r="B59" s="161"/>
      <c r="C59" s="178"/>
      <c r="D59" s="357" t="s">
        <v>90</v>
      </c>
      <c r="E59" s="357"/>
      <c r="F59" s="167">
        <f>F56</f>
        <v>5000</v>
      </c>
    </row>
    <row r="60" spans="2:6" ht="14.25">
      <c r="B60" s="168"/>
      <c r="C60" s="168"/>
      <c r="D60" s="358"/>
      <c r="E60" s="358"/>
      <c r="F60" s="160"/>
    </row>
    <row r="61" spans="2:6" ht="12.75">
      <c r="B61" s="351" t="s">
        <v>19</v>
      </c>
      <c r="C61" s="352"/>
      <c r="D61" s="391" t="s">
        <v>199</v>
      </c>
      <c r="E61" s="391"/>
      <c r="F61" s="182" t="s">
        <v>76</v>
      </c>
    </row>
    <row r="62" spans="2:6" ht="12.75">
      <c r="B62" s="161" t="s">
        <v>4</v>
      </c>
      <c r="C62" s="169" t="s">
        <v>5</v>
      </c>
      <c r="D62" s="391" t="s">
        <v>6</v>
      </c>
      <c r="E62" s="391"/>
      <c r="F62" s="162" t="s">
        <v>7</v>
      </c>
    </row>
    <row r="63" spans="2:6" ht="12.75">
      <c r="B63" s="170" t="s">
        <v>204</v>
      </c>
      <c r="C63" s="171"/>
      <c r="D63" s="355" t="s">
        <v>35</v>
      </c>
      <c r="E63" s="356"/>
      <c r="F63" s="172">
        <f>F64</f>
        <v>15000</v>
      </c>
    </row>
    <row r="64" spans="2:6" ht="12.75">
      <c r="B64" s="173"/>
      <c r="C64" s="174" t="s">
        <v>205</v>
      </c>
      <c r="D64" s="346" t="s">
        <v>206</v>
      </c>
      <c r="E64" s="347"/>
      <c r="F64" s="175">
        <f>F65</f>
        <v>15000</v>
      </c>
    </row>
    <row r="65" spans="2:6" ht="37.5" customHeight="1">
      <c r="B65" s="173"/>
      <c r="C65" s="174"/>
      <c r="D65" s="346" t="s">
        <v>207</v>
      </c>
      <c r="E65" s="347"/>
      <c r="F65" s="175">
        <v>15000</v>
      </c>
    </row>
    <row r="66" spans="2:6" ht="12.75">
      <c r="B66" s="176"/>
      <c r="C66" s="177"/>
      <c r="D66" s="389" t="s">
        <v>208</v>
      </c>
      <c r="E66" s="390"/>
      <c r="F66" s="175"/>
    </row>
    <row r="67" spans="2:6" ht="12.75">
      <c r="B67" s="350">
        <v>851</v>
      </c>
      <c r="C67" s="168"/>
      <c r="D67" s="355" t="s">
        <v>47</v>
      </c>
      <c r="E67" s="356"/>
      <c r="F67" s="183">
        <v>5000</v>
      </c>
    </row>
    <row r="68" spans="2:6" ht="12.75">
      <c r="B68" s="350"/>
      <c r="C68" s="168">
        <v>85154</v>
      </c>
      <c r="D68" s="346" t="s">
        <v>209</v>
      </c>
      <c r="E68" s="347"/>
      <c r="F68" s="184">
        <v>5000</v>
      </c>
    </row>
    <row r="69" spans="2:6" ht="38.25" customHeight="1">
      <c r="B69" s="350"/>
      <c r="C69" s="168"/>
      <c r="D69" s="346" t="s">
        <v>210</v>
      </c>
      <c r="E69" s="347"/>
      <c r="F69" s="184">
        <v>5000</v>
      </c>
    </row>
    <row r="70" spans="2:6" ht="12.75">
      <c r="B70" s="164"/>
      <c r="C70" s="168"/>
      <c r="D70" s="346" t="s">
        <v>211</v>
      </c>
      <c r="E70" s="347"/>
      <c r="F70" s="184"/>
    </row>
    <row r="71" spans="2:6" ht="12.75">
      <c r="B71" s="164"/>
      <c r="C71" s="168"/>
      <c r="D71" s="389" t="s">
        <v>212</v>
      </c>
      <c r="E71" s="390"/>
      <c r="F71" s="185"/>
    </row>
    <row r="72" spans="2:6" ht="12.75">
      <c r="B72" s="161"/>
      <c r="C72" s="178"/>
      <c r="D72" s="348" t="s">
        <v>90</v>
      </c>
      <c r="E72" s="349"/>
      <c r="F72" s="167">
        <f>F63+F67</f>
        <v>20000</v>
      </c>
    </row>
    <row r="74" spans="1:6" ht="12.75">
      <c r="A74" s="366" t="s">
        <v>20</v>
      </c>
      <c r="B74" s="366"/>
      <c r="C74" s="366"/>
      <c r="D74" s="366"/>
      <c r="E74" s="366"/>
      <c r="F74" s="366"/>
    </row>
    <row r="75" spans="1:6" ht="12.75">
      <c r="A75" s="383" t="s">
        <v>22</v>
      </c>
      <c r="B75" s="383"/>
      <c r="C75" s="383"/>
      <c r="D75" s="383"/>
      <c r="E75" s="383"/>
      <c r="F75" s="383"/>
    </row>
    <row r="76" spans="1:6" ht="12.75">
      <c r="A76" s="384" t="s">
        <v>27</v>
      </c>
      <c r="B76" s="384"/>
      <c r="C76" s="384"/>
      <c r="D76" s="384"/>
      <c r="E76" s="384"/>
      <c r="F76" s="384"/>
    </row>
    <row r="77" spans="1:6" ht="12.75">
      <c r="A77" s="385" t="s">
        <v>24</v>
      </c>
      <c r="B77" s="385"/>
      <c r="C77" s="385"/>
      <c r="D77" s="385"/>
      <c r="E77" s="385"/>
      <c r="F77" s="385"/>
    </row>
  </sheetData>
  <mergeCells count="46">
    <mergeCell ref="A1:F1"/>
    <mergeCell ref="A2:F2"/>
    <mergeCell ref="A3:F3"/>
    <mergeCell ref="A5:F5"/>
    <mergeCell ref="A7:F7"/>
    <mergeCell ref="A9:F9"/>
    <mergeCell ref="A10:E10"/>
    <mergeCell ref="A11:E11"/>
    <mergeCell ref="A25:F25"/>
    <mergeCell ref="A26:D26"/>
    <mergeCell ref="A17:E17"/>
    <mergeCell ref="A24:F24"/>
    <mergeCell ref="A49:F49"/>
    <mergeCell ref="A47:F47"/>
    <mergeCell ref="A44:F44"/>
    <mergeCell ref="A45:F45"/>
    <mergeCell ref="D61:E61"/>
    <mergeCell ref="A51:F51"/>
    <mergeCell ref="A52:F52"/>
    <mergeCell ref="D56:E56"/>
    <mergeCell ref="D57:E57"/>
    <mergeCell ref="D55:E55"/>
    <mergeCell ref="A53:F53"/>
    <mergeCell ref="B54:C54"/>
    <mergeCell ref="D54:E54"/>
    <mergeCell ref="B56:B58"/>
    <mergeCell ref="D65:E65"/>
    <mergeCell ref="B67:B69"/>
    <mergeCell ref="B61:C61"/>
    <mergeCell ref="D58:E58"/>
    <mergeCell ref="D69:E69"/>
    <mergeCell ref="D68:E68"/>
    <mergeCell ref="D67:E67"/>
    <mergeCell ref="D59:E59"/>
    <mergeCell ref="D63:E63"/>
    <mergeCell ref="D60:E60"/>
    <mergeCell ref="D66:E66"/>
    <mergeCell ref="D62:E62"/>
    <mergeCell ref="A76:F76"/>
    <mergeCell ref="A77:F77"/>
    <mergeCell ref="A74:F74"/>
    <mergeCell ref="A75:F75"/>
    <mergeCell ref="D70:E70"/>
    <mergeCell ref="D71:E71"/>
    <mergeCell ref="D72:E72"/>
    <mergeCell ref="D64:E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"/>
  <sheetViews>
    <sheetView workbookViewId="0" topLeftCell="A82">
      <selection activeCell="A95" sqref="A95:F95"/>
    </sheetView>
  </sheetViews>
  <sheetFormatPr defaultColWidth="9.00390625" defaultRowHeight="12.75"/>
  <cols>
    <col min="1" max="1" width="3.875" style="207" customWidth="1"/>
    <col min="2" max="2" width="5.625" style="207" customWidth="1"/>
    <col min="3" max="3" width="5.375" style="207" customWidth="1"/>
    <col min="4" max="4" width="47.375" style="207" customWidth="1"/>
    <col min="5" max="5" width="12.875" style="208" customWidth="1"/>
    <col min="6" max="6" width="11.25390625" style="208" customWidth="1"/>
    <col min="7" max="7" width="9.125" style="14" customWidth="1"/>
    <col min="8" max="8" width="11.25390625" style="14" bestFit="1" customWidth="1"/>
    <col min="9" max="16384" width="9.125" style="14" customWidth="1"/>
  </cols>
  <sheetData>
    <row r="1" spans="1:6" ht="12.75">
      <c r="A1" s="393" t="s">
        <v>292</v>
      </c>
      <c r="B1" s="393"/>
      <c r="C1" s="393"/>
      <c r="D1" s="393"/>
      <c r="E1" s="393"/>
      <c r="F1" s="393"/>
    </row>
    <row r="2" spans="1:6" ht="12.75">
      <c r="A2" s="393" t="s">
        <v>1</v>
      </c>
      <c r="B2" s="393"/>
      <c r="C2" s="393"/>
      <c r="D2" s="393"/>
      <c r="E2" s="393"/>
      <c r="F2" s="393"/>
    </row>
    <row r="3" spans="1:6" ht="12.75">
      <c r="A3" s="393" t="s">
        <v>221</v>
      </c>
      <c r="B3" s="393"/>
      <c r="C3" s="393"/>
      <c r="D3" s="393"/>
      <c r="E3" s="393"/>
      <c r="F3" s="393"/>
    </row>
    <row r="4" spans="1:6" ht="12.75">
      <c r="A4" s="213"/>
      <c r="B4" s="199"/>
      <c r="C4" s="214"/>
      <c r="D4" s="198"/>
      <c r="E4" s="5"/>
      <c r="F4" s="215"/>
    </row>
    <row r="5" spans="1:6" ht="12.75">
      <c r="A5" s="394" t="s">
        <v>50</v>
      </c>
      <c r="B5" s="394"/>
      <c r="C5" s="394"/>
      <c r="D5" s="394"/>
      <c r="E5" s="394"/>
      <c r="F5" s="394"/>
    </row>
    <row r="6" spans="1:6" ht="12.75">
      <c r="A6" s="216"/>
      <c r="B6" s="201"/>
      <c r="C6" s="217"/>
      <c r="D6" s="219"/>
      <c r="E6" s="11"/>
      <c r="F6" s="220"/>
    </row>
    <row r="7" spans="1:6" ht="39.75" customHeight="1">
      <c r="A7" s="395" t="s">
        <v>74</v>
      </c>
      <c r="B7" s="395"/>
      <c r="C7" s="395"/>
      <c r="D7" s="395"/>
      <c r="E7" s="395"/>
      <c r="F7" s="395"/>
    </row>
    <row r="8" spans="1:6" ht="12.75">
      <c r="A8" s="216"/>
      <c r="B8" s="216"/>
      <c r="C8" s="216"/>
      <c r="D8" s="216"/>
      <c r="E8" s="216"/>
      <c r="F8" s="216"/>
    </row>
    <row r="9" spans="1:6" ht="12.75">
      <c r="A9" s="342" t="s">
        <v>3</v>
      </c>
      <c r="B9" s="342"/>
      <c r="C9" s="342"/>
      <c r="D9" s="342"/>
      <c r="E9" s="342"/>
      <c r="F9" s="342"/>
    </row>
    <row r="10" spans="1:5" ht="12.75">
      <c r="A10" s="396" t="s">
        <v>257</v>
      </c>
      <c r="B10" s="396"/>
      <c r="C10" s="396"/>
      <c r="D10" s="396"/>
      <c r="E10" s="396"/>
    </row>
    <row r="11" spans="1:5" ht="12.75">
      <c r="A11" s="343" t="s">
        <v>8</v>
      </c>
      <c r="B11" s="343"/>
      <c r="C11" s="343"/>
      <c r="D11" s="343"/>
      <c r="E11" s="343"/>
    </row>
    <row r="12" spans="1:5" ht="12.75">
      <c r="A12" s="211" t="s">
        <v>44</v>
      </c>
      <c r="B12" s="211" t="s">
        <v>45</v>
      </c>
      <c r="C12" s="221" t="s">
        <v>46</v>
      </c>
      <c r="D12" s="207" t="s">
        <v>6</v>
      </c>
      <c r="E12" s="208" t="s">
        <v>7</v>
      </c>
    </row>
    <row r="13" spans="1:6" s="196" customFormat="1" ht="12.75">
      <c r="A13" s="222">
        <v>700</v>
      </c>
      <c r="B13" s="222"/>
      <c r="C13" s="223"/>
      <c r="D13" s="224" t="s">
        <v>32</v>
      </c>
      <c r="E13" s="225">
        <f>E14</f>
        <v>60000</v>
      </c>
      <c r="F13" s="226"/>
    </row>
    <row r="14" spans="1:5" ht="12.75">
      <c r="A14" s="210"/>
      <c r="B14" s="210">
        <v>70005</v>
      </c>
      <c r="C14" s="227"/>
      <c r="D14" s="228" t="s">
        <v>33</v>
      </c>
      <c r="E14" s="203">
        <f>E15</f>
        <v>60000</v>
      </c>
    </row>
    <row r="15" spans="1:5" ht="12.75">
      <c r="A15" s="229"/>
      <c r="B15" s="229"/>
      <c r="C15" s="230" t="s">
        <v>34</v>
      </c>
      <c r="D15" s="231" t="s">
        <v>222</v>
      </c>
      <c r="E15" s="232">
        <v>60000</v>
      </c>
    </row>
    <row r="16" spans="1:6" ht="27" customHeight="1">
      <c r="A16" s="222">
        <v>756</v>
      </c>
      <c r="B16" s="222"/>
      <c r="C16" s="223"/>
      <c r="D16" s="233" t="s">
        <v>189</v>
      </c>
      <c r="E16" s="225">
        <f>E17+E19+E21</f>
        <v>98722</v>
      </c>
      <c r="F16" s="234"/>
    </row>
    <row r="17" spans="1:6" ht="25.5">
      <c r="A17" s="210"/>
      <c r="B17" s="235">
        <v>75616</v>
      </c>
      <c r="C17" s="236"/>
      <c r="D17" s="237" t="s">
        <v>223</v>
      </c>
      <c r="E17" s="203">
        <f>E18</f>
        <v>30000</v>
      </c>
      <c r="F17" s="234"/>
    </row>
    <row r="18" spans="1:6" ht="12.75">
      <c r="A18" s="210"/>
      <c r="B18" s="235"/>
      <c r="C18" s="236" t="s">
        <v>238</v>
      </c>
      <c r="D18" s="237" t="s">
        <v>82</v>
      </c>
      <c r="E18" s="203">
        <v>30000</v>
      </c>
      <c r="F18" s="234"/>
    </row>
    <row r="19" spans="1:6" ht="12.75">
      <c r="A19" s="210"/>
      <c r="B19" s="235">
        <v>75618</v>
      </c>
      <c r="C19" s="236"/>
      <c r="D19" s="237" t="s">
        <v>239</v>
      </c>
      <c r="E19" s="203">
        <f>E20</f>
        <v>30286</v>
      </c>
      <c r="F19" s="234"/>
    </row>
    <row r="20" spans="1:6" ht="12.75">
      <c r="A20" s="210"/>
      <c r="B20" s="235"/>
      <c r="C20" s="236" t="s">
        <v>224</v>
      </c>
      <c r="D20" s="237" t="s">
        <v>225</v>
      </c>
      <c r="E20" s="203">
        <v>30286</v>
      </c>
      <c r="F20" s="234"/>
    </row>
    <row r="21" spans="1:6" ht="12.75">
      <c r="A21" s="210"/>
      <c r="B21" s="235">
        <v>75621</v>
      </c>
      <c r="C21" s="236"/>
      <c r="D21" s="237" t="s">
        <v>226</v>
      </c>
      <c r="E21" s="203">
        <f>E22</f>
        <v>38436</v>
      </c>
      <c r="F21" s="234"/>
    </row>
    <row r="22" spans="1:6" ht="12.75">
      <c r="A22" s="229"/>
      <c r="B22" s="238"/>
      <c r="C22" s="239" t="s">
        <v>227</v>
      </c>
      <c r="D22" s="240" t="s">
        <v>228</v>
      </c>
      <c r="E22" s="232">
        <v>38436</v>
      </c>
      <c r="F22" s="234"/>
    </row>
    <row r="23" spans="1:6" ht="12.75">
      <c r="A23" s="241">
        <v>801</v>
      </c>
      <c r="B23" s="241"/>
      <c r="C23" s="242"/>
      <c r="D23" s="241" t="s">
        <v>11</v>
      </c>
      <c r="E23" s="225">
        <f>E24</f>
        <v>60000</v>
      </c>
      <c r="F23" s="234"/>
    </row>
    <row r="24" spans="1:6" ht="12.75">
      <c r="A24" s="201"/>
      <c r="B24" s="201">
        <v>80101</v>
      </c>
      <c r="C24" s="217"/>
      <c r="D24" s="243" t="s">
        <v>23</v>
      </c>
      <c r="E24" s="203">
        <f>E25</f>
        <v>60000</v>
      </c>
      <c r="F24" s="234"/>
    </row>
    <row r="25" spans="1:6" ht="12.75">
      <c r="A25" s="244"/>
      <c r="B25" s="244"/>
      <c r="C25" s="230" t="s">
        <v>256</v>
      </c>
      <c r="D25" s="231" t="s">
        <v>229</v>
      </c>
      <c r="E25" s="232">
        <v>60000</v>
      </c>
      <c r="F25" s="234"/>
    </row>
    <row r="26" spans="1:6" s="196" customFormat="1" ht="12.75">
      <c r="A26" s="213">
        <v>600</v>
      </c>
      <c r="B26" s="245"/>
      <c r="C26" s="246"/>
      <c r="D26" s="247" t="s">
        <v>35</v>
      </c>
      <c r="E26" s="248">
        <f>E27</f>
        <v>462189.98</v>
      </c>
      <c r="F26" s="249"/>
    </row>
    <row r="27" spans="1:6" ht="12.75">
      <c r="A27" s="210"/>
      <c r="B27" s="235">
        <v>60016</v>
      </c>
      <c r="C27" s="236"/>
      <c r="D27" s="237" t="s">
        <v>36</v>
      </c>
      <c r="E27" s="203">
        <f>E28</f>
        <v>462189.98</v>
      </c>
      <c r="F27" s="234"/>
    </row>
    <row r="28" spans="1:6" ht="12.75">
      <c r="A28" s="229"/>
      <c r="B28" s="229"/>
      <c r="C28" s="230" t="s">
        <v>52</v>
      </c>
      <c r="D28" s="231" t="s">
        <v>229</v>
      </c>
      <c r="E28" s="232">
        <v>462189.98</v>
      </c>
      <c r="F28" s="234"/>
    </row>
    <row r="29" spans="1:6" ht="12.75">
      <c r="A29" s="213">
        <v>854</v>
      </c>
      <c r="B29" s="245"/>
      <c r="C29" s="246"/>
      <c r="D29" s="247" t="s">
        <v>57</v>
      </c>
      <c r="E29" s="248">
        <f>E30</f>
        <v>44704</v>
      </c>
      <c r="F29" s="234"/>
    </row>
    <row r="30" spans="1:8" ht="12.75">
      <c r="A30" s="210"/>
      <c r="B30" s="235">
        <v>85415</v>
      </c>
      <c r="C30" s="236"/>
      <c r="D30" s="237" t="s">
        <v>37</v>
      </c>
      <c r="E30" s="203">
        <f>E31</f>
        <v>44704</v>
      </c>
      <c r="F30" s="234"/>
      <c r="H30" s="197"/>
    </row>
    <row r="31" spans="1:6" ht="12.75">
      <c r="A31" s="229"/>
      <c r="B31" s="229"/>
      <c r="C31" s="230" t="s">
        <v>230</v>
      </c>
      <c r="D31" s="231" t="s">
        <v>231</v>
      </c>
      <c r="E31" s="232">
        <v>44704</v>
      </c>
      <c r="F31" s="234"/>
    </row>
    <row r="32" spans="1:6" ht="12.75">
      <c r="A32" s="250">
        <v>921</v>
      </c>
      <c r="B32" s="241"/>
      <c r="C32" s="251"/>
      <c r="D32" s="241" t="s">
        <v>201</v>
      </c>
      <c r="E32" s="248">
        <f>E33</f>
        <v>21000</v>
      </c>
      <c r="F32" s="234"/>
    </row>
    <row r="33" spans="1:6" ht="12.75">
      <c r="A33" s="252"/>
      <c r="B33" s="201">
        <v>92120</v>
      </c>
      <c r="C33" s="253"/>
      <c r="D33" s="201" t="s">
        <v>254</v>
      </c>
      <c r="E33" s="203">
        <f>E34</f>
        <v>21000</v>
      </c>
      <c r="F33" s="234"/>
    </row>
    <row r="34" spans="1:6" ht="12.75">
      <c r="A34" s="252"/>
      <c r="B34" s="201"/>
      <c r="C34" s="239" t="s">
        <v>253</v>
      </c>
      <c r="D34" s="231" t="s">
        <v>265</v>
      </c>
      <c r="E34" s="203">
        <v>21000</v>
      </c>
      <c r="F34" s="234"/>
    </row>
    <row r="35" spans="1:6" s="196" customFormat="1" ht="12.75">
      <c r="A35" s="222">
        <v>926</v>
      </c>
      <c r="B35" s="222"/>
      <c r="C35" s="223"/>
      <c r="D35" s="224" t="s">
        <v>234</v>
      </c>
      <c r="E35" s="225">
        <f>E36</f>
        <v>1885</v>
      </c>
      <c r="F35" s="249"/>
    </row>
    <row r="36" spans="1:6" ht="12.75">
      <c r="A36" s="210"/>
      <c r="B36" s="210">
        <v>92605</v>
      </c>
      <c r="C36" s="227"/>
      <c r="D36" s="228" t="s">
        <v>235</v>
      </c>
      <c r="E36" s="203">
        <f>E37+E38</f>
        <v>1885</v>
      </c>
      <c r="F36" s="234"/>
    </row>
    <row r="37" spans="1:6" ht="12.75">
      <c r="A37" s="210"/>
      <c r="B37" s="210"/>
      <c r="C37" s="227" t="s">
        <v>232</v>
      </c>
      <c r="D37" s="228" t="s">
        <v>236</v>
      </c>
      <c r="E37" s="203">
        <v>930</v>
      </c>
      <c r="F37" s="234"/>
    </row>
    <row r="38" spans="1:6" ht="12.75">
      <c r="A38" s="229"/>
      <c r="B38" s="229"/>
      <c r="C38" s="230" t="s">
        <v>233</v>
      </c>
      <c r="D38" s="231" t="s">
        <v>237</v>
      </c>
      <c r="E38" s="232">
        <v>955</v>
      </c>
      <c r="F38" s="234"/>
    </row>
    <row r="39" spans="5:8" ht="12.75">
      <c r="E39" s="226">
        <f>E13+E16+E23+E26+E29+E32+E35</f>
        <v>748500.98</v>
      </c>
      <c r="H39" s="197"/>
    </row>
    <row r="40" spans="1:5" ht="12.75">
      <c r="A40" s="343" t="s">
        <v>240</v>
      </c>
      <c r="B40" s="343"/>
      <c r="C40" s="343"/>
      <c r="D40" s="343"/>
      <c r="E40" s="343"/>
    </row>
    <row r="41" spans="1:5" ht="12.75">
      <c r="A41" s="211" t="s">
        <v>44</v>
      </c>
      <c r="B41" s="211" t="s">
        <v>45</v>
      </c>
      <c r="C41" s="221" t="s">
        <v>46</v>
      </c>
      <c r="D41" s="207" t="s">
        <v>6</v>
      </c>
      <c r="E41" s="208" t="s">
        <v>7</v>
      </c>
    </row>
    <row r="42" spans="1:5" ht="12.75">
      <c r="A42" s="222">
        <v>758</v>
      </c>
      <c r="B42" s="222"/>
      <c r="C42" s="223"/>
      <c r="D42" s="224" t="s">
        <v>242</v>
      </c>
      <c r="E42" s="225">
        <f>E43</f>
        <v>98722</v>
      </c>
    </row>
    <row r="43" spans="1:5" ht="12.75">
      <c r="A43" s="210"/>
      <c r="B43" s="210">
        <v>75801</v>
      </c>
      <c r="C43" s="227"/>
      <c r="D43" s="228" t="s">
        <v>243</v>
      </c>
      <c r="E43" s="203">
        <f>E44</f>
        <v>98722</v>
      </c>
    </row>
    <row r="44" spans="1:5" ht="12.75">
      <c r="A44" s="229"/>
      <c r="B44" s="229"/>
      <c r="C44" s="230" t="s">
        <v>241</v>
      </c>
      <c r="D44" s="231" t="s">
        <v>244</v>
      </c>
      <c r="E44" s="232">
        <v>98722</v>
      </c>
    </row>
    <row r="45" spans="1:5" ht="12.75">
      <c r="A45" s="343" t="s">
        <v>10</v>
      </c>
      <c r="B45" s="343"/>
      <c r="C45" s="343"/>
      <c r="D45" s="343"/>
      <c r="E45" s="343"/>
    </row>
    <row r="46" spans="1:5" ht="12.75">
      <c r="A46" s="211" t="s">
        <v>44</v>
      </c>
      <c r="B46" s="211" t="s">
        <v>45</v>
      </c>
      <c r="C46" s="221" t="s">
        <v>46</v>
      </c>
      <c r="D46" s="207" t="s">
        <v>6</v>
      </c>
      <c r="E46" s="208" t="s">
        <v>7</v>
      </c>
    </row>
    <row r="47" spans="1:5" ht="12.75">
      <c r="A47" s="222">
        <v>600</v>
      </c>
      <c r="B47" s="254"/>
      <c r="C47" s="255"/>
      <c r="D47" s="256" t="s">
        <v>35</v>
      </c>
      <c r="E47" s="225">
        <f>E48</f>
        <v>462189.98</v>
      </c>
    </row>
    <row r="48" spans="1:5" ht="12.75">
      <c r="A48" s="210"/>
      <c r="B48" s="235">
        <v>60016</v>
      </c>
      <c r="C48" s="236"/>
      <c r="D48" s="237" t="s">
        <v>36</v>
      </c>
      <c r="E48" s="203">
        <f>E50</f>
        <v>462189.98</v>
      </c>
    </row>
    <row r="49" spans="1:5" ht="12.75">
      <c r="A49" s="210"/>
      <c r="B49" s="235"/>
      <c r="C49" s="236" t="s">
        <v>53</v>
      </c>
      <c r="D49" s="237" t="s">
        <v>21</v>
      </c>
      <c r="E49" s="203">
        <f>E50</f>
        <v>462189.98</v>
      </c>
    </row>
    <row r="50" spans="1:5" ht="25.5">
      <c r="A50" s="229"/>
      <c r="B50" s="229"/>
      <c r="C50" s="230"/>
      <c r="D50" s="257" t="s">
        <v>40</v>
      </c>
      <c r="E50" s="232">
        <v>462189.98</v>
      </c>
    </row>
    <row r="51" spans="1:5" ht="12.75">
      <c r="A51" s="241">
        <v>801</v>
      </c>
      <c r="B51" s="241"/>
      <c r="C51" s="242"/>
      <c r="D51" s="241" t="s">
        <v>11</v>
      </c>
      <c r="E51" s="258">
        <f>E52</f>
        <v>60000</v>
      </c>
    </row>
    <row r="52" spans="1:5" ht="12.75">
      <c r="A52" s="201"/>
      <c r="B52" s="201">
        <v>80101</v>
      </c>
      <c r="C52" s="217"/>
      <c r="D52" s="243" t="s">
        <v>23</v>
      </c>
      <c r="E52" s="259">
        <f>E53</f>
        <v>60000</v>
      </c>
    </row>
    <row r="53" spans="1:5" ht="12.75">
      <c r="A53" s="201"/>
      <c r="B53" s="201"/>
      <c r="C53" s="217" t="s">
        <v>30</v>
      </c>
      <c r="D53" s="237" t="s">
        <v>21</v>
      </c>
      <c r="E53" s="259">
        <v>60000</v>
      </c>
    </row>
    <row r="54" spans="1:5" ht="12.75">
      <c r="A54" s="201"/>
      <c r="B54" s="201"/>
      <c r="C54" s="217"/>
      <c r="D54" s="237" t="s">
        <v>270</v>
      </c>
      <c r="E54" s="259"/>
    </row>
    <row r="55" spans="1:6" s="196" customFormat="1" ht="12.75">
      <c r="A55" s="222">
        <v>710</v>
      </c>
      <c r="B55" s="222"/>
      <c r="C55" s="223"/>
      <c r="D55" s="224" t="s">
        <v>245</v>
      </c>
      <c r="E55" s="225">
        <f>E56</f>
        <v>20000</v>
      </c>
      <c r="F55" s="226"/>
    </row>
    <row r="56" spans="1:5" ht="12.75">
      <c r="A56" s="210"/>
      <c r="B56" s="210">
        <v>71035</v>
      </c>
      <c r="C56" s="227"/>
      <c r="D56" s="228" t="s">
        <v>246</v>
      </c>
      <c r="E56" s="203">
        <f>E57</f>
        <v>20000</v>
      </c>
    </row>
    <row r="57" spans="1:5" ht="12.75">
      <c r="A57" s="210"/>
      <c r="B57" s="210"/>
      <c r="C57" s="227" t="s">
        <v>30</v>
      </c>
      <c r="D57" s="228" t="s">
        <v>21</v>
      </c>
      <c r="E57" s="203">
        <f>E58</f>
        <v>20000</v>
      </c>
    </row>
    <row r="58" spans="1:5" ht="12.75">
      <c r="A58" s="229"/>
      <c r="B58" s="229"/>
      <c r="C58" s="230"/>
      <c r="D58" s="231" t="s">
        <v>247</v>
      </c>
      <c r="E58" s="232">
        <v>20000</v>
      </c>
    </row>
    <row r="59" spans="1:5" ht="12.75">
      <c r="A59" s="213">
        <v>854</v>
      </c>
      <c r="B59" s="245"/>
      <c r="C59" s="246"/>
      <c r="D59" s="247" t="s">
        <v>57</v>
      </c>
      <c r="E59" s="248">
        <f>E60</f>
        <v>44704</v>
      </c>
    </row>
    <row r="60" spans="1:5" ht="12.75">
      <c r="A60" s="210"/>
      <c r="B60" s="235">
        <v>85415</v>
      </c>
      <c r="C60" s="236"/>
      <c r="D60" s="237" t="s">
        <v>37</v>
      </c>
      <c r="E60" s="203">
        <f>E61</f>
        <v>44704</v>
      </c>
    </row>
    <row r="61" spans="1:5" ht="12.75">
      <c r="A61" s="229"/>
      <c r="B61" s="229"/>
      <c r="C61" s="230" t="s">
        <v>38</v>
      </c>
      <c r="D61" s="231" t="s">
        <v>39</v>
      </c>
      <c r="E61" s="232">
        <v>44704</v>
      </c>
    </row>
    <row r="62" spans="1:5" ht="12.75">
      <c r="A62" s="250">
        <v>921</v>
      </c>
      <c r="B62" s="241"/>
      <c r="C62" s="251"/>
      <c r="D62" s="241" t="s">
        <v>201</v>
      </c>
      <c r="E62" s="203">
        <f>E63+E66</f>
        <v>61000</v>
      </c>
    </row>
    <row r="63" spans="1:5" ht="12.75">
      <c r="A63" s="252"/>
      <c r="B63" s="201">
        <v>92120</v>
      </c>
      <c r="C63" s="253"/>
      <c r="D63" s="201" t="s">
        <v>254</v>
      </c>
      <c r="E63" s="203">
        <f>E64</f>
        <v>56000</v>
      </c>
    </row>
    <row r="64" spans="1:5" ht="14.25" customHeight="1">
      <c r="A64" s="252"/>
      <c r="B64" s="201"/>
      <c r="C64" s="217" t="s">
        <v>255</v>
      </c>
      <c r="D64" s="260" t="s">
        <v>258</v>
      </c>
      <c r="E64" s="203">
        <f>15000+20000+21000</f>
        <v>56000</v>
      </c>
    </row>
    <row r="65" spans="1:5" ht="12.75">
      <c r="A65" s="210"/>
      <c r="B65" s="210">
        <v>92195</v>
      </c>
      <c r="C65" s="227"/>
      <c r="D65" s="228" t="s">
        <v>218</v>
      </c>
      <c r="E65" s="203">
        <f>E66</f>
        <v>5000</v>
      </c>
    </row>
    <row r="66" spans="1:5" ht="14.25" customHeight="1">
      <c r="A66" s="210"/>
      <c r="B66" s="210"/>
      <c r="C66" s="217" t="s">
        <v>255</v>
      </c>
      <c r="D66" s="260" t="s">
        <v>258</v>
      </c>
      <c r="E66" s="203">
        <v>5000</v>
      </c>
    </row>
    <row r="67" spans="1:5" ht="12.75">
      <c r="A67" s="222">
        <v>926</v>
      </c>
      <c r="B67" s="222"/>
      <c r="C67" s="223"/>
      <c r="D67" s="224" t="s">
        <v>234</v>
      </c>
      <c r="E67" s="225">
        <f>E68</f>
        <v>1885</v>
      </c>
    </row>
    <row r="68" spans="1:5" ht="12.75">
      <c r="A68" s="210"/>
      <c r="B68" s="210">
        <v>92605</v>
      </c>
      <c r="C68" s="227"/>
      <c r="D68" s="228" t="s">
        <v>235</v>
      </c>
      <c r="E68" s="203">
        <f>E69</f>
        <v>1885</v>
      </c>
    </row>
    <row r="69" spans="1:6" ht="12.75">
      <c r="A69" s="229"/>
      <c r="B69" s="229"/>
      <c r="C69" s="230" t="s">
        <v>193</v>
      </c>
      <c r="D69" s="231" t="s">
        <v>194</v>
      </c>
      <c r="E69" s="232">
        <v>1885</v>
      </c>
      <c r="F69" s="234"/>
    </row>
    <row r="70" spans="1:6" ht="12.75">
      <c r="A70" s="210"/>
      <c r="B70" s="210"/>
      <c r="C70" s="227"/>
      <c r="D70" s="228"/>
      <c r="E70" s="248">
        <f>E47++E51+E55+E59+E62+E67</f>
        <v>649778.98</v>
      </c>
      <c r="F70" s="234"/>
    </row>
    <row r="71" spans="1:6" ht="12.75">
      <c r="A71" s="392" t="s">
        <v>12</v>
      </c>
      <c r="B71" s="392"/>
      <c r="C71" s="392"/>
      <c r="D71" s="392"/>
      <c r="E71" s="392"/>
      <c r="F71" s="392"/>
    </row>
    <row r="72" spans="1:6" ht="27" customHeight="1">
      <c r="A72" s="344" t="s">
        <v>252</v>
      </c>
      <c r="B72" s="344"/>
      <c r="C72" s="344"/>
      <c r="D72" s="344"/>
      <c r="E72" s="344"/>
      <c r="F72" s="344"/>
    </row>
    <row r="73" spans="1:6" ht="12.75">
      <c r="A73" s="345" t="s">
        <v>29</v>
      </c>
      <c r="B73" s="345"/>
      <c r="C73" s="345"/>
      <c r="D73" s="345"/>
      <c r="E73" s="261"/>
      <c r="F73" s="210"/>
    </row>
    <row r="74" spans="1:6" ht="12.75">
      <c r="A74" s="262" t="s">
        <v>4</v>
      </c>
      <c r="B74" s="262" t="s">
        <v>5</v>
      </c>
      <c r="C74" s="230" t="s">
        <v>2</v>
      </c>
      <c r="D74" s="262" t="s">
        <v>6</v>
      </c>
      <c r="E74" s="263" t="s">
        <v>7</v>
      </c>
      <c r="F74" s="210"/>
    </row>
    <row r="75" spans="1:6" ht="12.75">
      <c r="A75" s="241">
        <v>801</v>
      </c>
      <c r="B75" s="241"/>
      <c r="C75" s="242"/>
      <c r="D75" s="241" t="s">
        <v>11</v>
      </c>
      <c r="E75" s="258">
        <f>E76</f>
        <v>200000</v>
      </c>
      <c r="F75" s="264"/>
    </row>
    <row r="76" spans="1:6" ht="12.75">
      <c r="A76" s="201"/>
      <c r="B76" s="201">
        <v>80101</v>
      </c>
      <c r="C76" s="217"/>
      <c r="D76" s="243" t="s">
        <v>23</v>
      </c>
      <c r="E76" s="259">
        <f>E77</f>
        <v>200000</v>
      </c>
      <c r="F76" s="264"/>
    </row>
    <row r="77" spans="1:6" ht="12.75">
      <c r="A77" s="201"/>
      <c r="B77" s="201"/>
      <c r="C77" s="217" t="s">
        <v>30</v>
      </c>
      <c r="D77" s="237" t="s">
        <v>21</v>
      </c>
      <c r="E77" s="259">
        <f>E78</f>
        <v>200000</v>
      </c>
      <c r="F77" s="264"/>
    </row>
    <row r="78" spans="1:6" ht="25.5">
      <c r="A78" s="244"/>
      <c r="B78" s="244"/>
      <c r="C78" s="265"/>
      <c r="D78" s="244" t="s">
        <v>273</v>
      </c>
      <c r="E78" s="266">
        <v>200000</v>
      </c>
      <c r="F78" s="264"/>
    </row>
    <row r="79" spans="1:6" ht="12.75">
      <c r="A79" s="345" t="s">
        <v>31</v>
      </c>
      <c r="B79" s="345"/>
      <c r="C79" s="345"/>
      <c r="D79" s="345"/>
      <c r="E79" s="345"/>
      <c r="F79" s="345"/>
    </row>
    <row r="80" spans="1:6" ht="12.75">
      <c r="A80" s="267">
        <v>957</v>
      </c>
      <c r="B80" s="268"/>
      <c r="C80" s="269"/>
      <c r="D80" s="270" t="s">
        <v>248</v>
      </c>
      <c r="E80" s="271">
        <f>E78</f>
        <v>200000</v>
      </c>
      <c r="F80" s="203"/>
    </row>
    <row r="81" spans="1:6" ht="12.75">
      <c r="A81" s="198"/>
      <c r="B81" s="199"/>
      <c r="C81" s="200"/>
      <c r="D81" s="201"/>
      <c r="E81" s="202"/>
      <c r="F81" s="203"/>
    </row>
    <row r="82" spans="1:6" ht="12.75">
      <c r="A82" s="392" t="s">
        <v>16</v>
      </c>
      <c r="B82" s="392"/>
      <c r="C82" s="392"/>
      <c r="D82" s="392"/>
      <c r="E82" s="392"/>
      <c r="F82" s="392"/>
    </row>
    <row r="83" spans="1:6" ht="12" customHeight="1">
      <c r="A83" s="396" t="s">
        <v>13</v>
      </c>
      <c r="B83" s="396"/>
      <c r="C83" s="396"/>
      <c r="D83" s="396"/>
      <c r="E83" s="396"/>
      <c r="F83" s="396"/>
    </row>
    <row r="84" spans="1:6" ht="12.75">
      <c r="A84" s="397" t="s">
        <v>19</v>
      </c>
      <c r="B84" s="397"/>
      <c r="C84" s="397"/>
      <c r="D84" s="397"/>
      <c r="E84" s="272"/>
      <c r="F84" s="206"/>
    </row>
    <row r="85" spans="1:6" ht="12.75" customHeight="1">
      <c r="A85" s="273" t="s">
        <v>4</v>
      </c>
      <c r="B85" s="273" t="s">
        <v>17</v>
      </c>
      <c r="C85" s="210" t="s">
        <v>2</v>
      </c>
      <c r="D85" s="212" t="s">
        <v>6</v>
      </c>
      <c r="E85" s="272" t="s">
        <v>14</v>
      </c>
      <c r="F85" s="274" t="s">
        <v>15</v>
      </c>
    </row>
    <row r="86" spans="1:6" ht="12.75">
      <c r="A86" s="222">
        <v>600</v>
      </c>
      <c r="B86" s="254"/>
      <c r="C86" s="255"/>
      <c r="D86" s="256" t="s">
        <v>35</v>
      </c>
      <c r="E86" s="225">
        <f>E87</f>
        <v>136000</v>
      </c>
      <c r="F86" s="225">
        <f>F87</f>
        <v>136000</v>
      </c>
    </row>
    <row r="87" spans="1:6" ht="12.75">
      <c r="A87" s="210"/>
      <c r="B87" s="235">
        <v>60016</v>
      </c>
      <c r="C87" s="236"/>
      <c r="D87" s="237" t="s">
        <v>36</v>
      </c>
      <c r="E87" s="203">
        <f>E89</f>
        <v>136000</v>
      </c>
      <c r="F87" s="275">
        <f>F88</f>
        <v>136000</v>
      </c>
    </row>
    <row r="88" spans="1:6" ht="12.75">
      <c r="A88" s="210"/>
      <c r="B88" s="235"/>
      <c r="C88" s="236" t="s">
        <v>30</v>
      </c>
      <c r="D88" s="237" t="s">
        <v>21</v>
      </c>
      <c r="E88" s="203"/>
      <c r="F88" s="275">
        <v>136000</v>
      </c>
    </row>
    <row r="89" spans="1:6" ht="12.75">
      <c r="A89" s="210"/>
      <c r="B89" s="235"/>
      <c r="C89" s="236" t="s">
        <v>162</v>
      </c>
      <c r="D89" s="237" t="s">
        <v>21</v>
      </c>
      <c r="E89" s="203">
        <v>136000</v>
      </c>
      <c r="F89" s="275"/>
    </row>
    <row r="90" spans="1:6" ht="25.5">
      <c r="A90" s="229"/>
      <c r="B90" s="229"/>
      <c r="C90" s="230"/>
      <c r="D90" s="257" t="s">
        <v>40</v>
      </c>
      <c r="E90" s="232"/>
      <c r="F90" s="232"/>
    </row>
    <row r="91" spans="1:6" ht="12.75">
      <c r="A91" s="210"/>
      <c r="B91" s="210"/>
      <c r="C91" s="227"/>
      <c r="D91" s="276"/>
      <c r="E91" s="203"/>
      <c r="F91" s="203"/>
    </row>
    <row r="92" spans="1:6" ht="12.75">
      <c r="A92" s="392" t="s">
        <v>18</v>
      </c>
      <c r="B92" s="392"/>
      <c r="C92" s="392"/>
      <c r="D92" s="392"/>
      <c r="E92" s="392"/>
      <c r="F92" s="392"/>
    </row>
    <row r="93" spans="1:6" ht="27" customHeight="1">
      <c r="A93" s="341" t="s">
        <v>63</v>
      </c>
      <c r="B93" s="341"/>
      <c r="C93" s="341"/>
      <c r="D93" s="341"/>
      <c r="E93" s="341"/>
      <c r="F93" s="341"/>
    </row>
    <row r="94" spans="1:6" ht="12.75">
      <c r="A94" s="204"/>
      <c r="B94" s="204"/>
      <c r="C94" s="204"/>
      <c r="D94" s="204"/>
      <c r="E94" s="204"/>
      <c r="F94" s="204"/>
    </row>
    <row r="95" spans="1:6" ht="39" customHeight="1">
      <c r="A95" s="398" t="s">
        <v>266</v>
      </c>
      <c r="B95" s="398"/>
      <c r="C95" s="398"/>
      <c r="D95" s="398"/>
      <c r="E95" s="398"/>
      <c r="F95" s="398"/>
    </row>
    <row r="96" spans="1:6" ht="12.75" customHeight="1">
      <c r="A96" s="209"/>
      <c r="B96" s="209"/>
      <c r="C96" s="209"/>
      <c r="D96" s="209"/>
      <c r="E96" s="209"/>
      <c r="F96" s="209"/>
    </row>
    <row r="97" spans="1:6" ht="12.75">
      <c r="A97" s="342" t="s">
        <v>20</v>
      </c>
      <c r="B97" s="342"/>
      <c r="C97" s="342"/>
      <c r="D97" s="342"/>
      <c r="E97" s="342"/>
      <c r="F97" s="342"/>
    </row>
    <row r="98" spans="1:6" ht="26.25" customHeight="1">
      <c r="A98" s="341" t="s">
        <v>275</v>
      </c>
      <c r="B98" s="341"/>
      <c r="C98" s="341"/>
      <c r="D98" s="341"/>
      <c r="E98" s="341"/>
      <c r="F98" s="341"/>
    </row>
    <row r="99" spans="1:6" ht="12.75">
      <c r="A99" s="211"/>
      <c r="B99" s="211"/>
      <c r="C99" s="277" t="s">
        <v>4</v>
      </c>
      <c r="D99" s="278" t="s">
        <v>143</v>
      </c>
      <c r="E99" s="279" t="s">
        <v>76</v>
      </c>
      <c r="F99" s="211"/>
    </row>
    <row r="100" spans="1:6" ht="12.75">
      <c r="A100" s="211"/>
      <c r="B100" s="211"/>
      <c r="C100" s="277"/>
      <c r="D100" s="270" t="s">
        <v>148</v>
      </c>
      <c r="E100" s="280">
        <f>E101+E102</f>
        <v>8238093.98</v>
      </c>
      <c r="F100" s="211"/>
    </row>
    <row r="101" spans="1:6" ht="12.75">
      <c r="A101" s="211"/>
      <c r="B101" s="211"/>
      <c r="C101" s="218">
        <v>957</v>
      </c>
      <c r="D101" s="201" t="s">
        <v>249</v>
      </c>
      <c r="E101" s="281">
        <v>200000</v>
      </c>
      <c r="F101" s="211"/>
    </row>
    <row r="102" spans="1:6" ht="12" customHeight="1">
      <c r="A102" s="211"/>
      <c r="B102" s="211"/>
      <c r="C102" s="339">
        <v>952</v>
      </c>
      <c r="D102" s="201" t="s">
        <v>144</v>
      </c>
      <c r="E102" s="281">
        <f>E103+E106</f>
        <v>8038093.98</v>
      </c>
      <c r="F102" s="211"/>
    </row>
    <row r="103" spans="1:6" ht="15">
      <c r="A103" s="211"/>
      <c r="B103" s="211"/>
      <c r="C103" s="339"/>
      <c r="D103" s="282" t="s">
        <v>137</v>
      </c>
      <c r="E103" s="283">
        <f>E104+E105</f>
        <v>3907500</v>
      </c>
      <c r="F103" s="211"/>
    </row>
    <row r="104" spans="1:6" ht="12.75">
      <c r="A104" s="211"/>
      <c r="B104" s="211"/>
      <c r="C104" s="339"/>
      <c r="D104" s="201" t="s">
        <v>251</v>
      </c>
      <c r="E104" s="281">
        <v>2907500</v>
      </c>
      <c r="F104" s="211"/>
    </row>
    <row r="105" spans="1:6" ht="12.75">
      <c r="A105" s="211"/>
      <c r="B105" s="211"/>
      <c r="C105" s="339"/>
      <c r="D105" s="201" t="s">
        <v>250</v>
      </c>
      <c r="E105" s="281">
        <v>1000000</v>
      </c>
      <c r="F105" s="211"/>
    </row>
    <row r="106" spans="1:6" ht="12.75">
      <c r="A106" s="211"/>
      <c r="B106" s="211"/>
      <c r="C106" s="339"/>
      <c r="D106" s="282" t="s">
        <v>146</v>
      </c>
      <c r="E106" s="284">
        <f>E107</f>
        <v>4130593.98</v>
      </c>
      <c r="F106" s="211"/>
    </row>
    <row r="107" spans="1:6" ht="12.75">
      <c r="A107" s="211"/>
      <c r="B107" s="211"/>
      <c r="C107" s="340"/>
      <c r="D107" s="244" t="s">
        <v>147</v>
      </c>
      <c r="E107" s="285">
        <f>3689893.98+440700</f>
        <v>4130593.98</v>
      </c>
      <c r="F107" s="211"/>
    </row>
    <row r="109" spans="1:6" ht="12.75">
      <c r="A109" s="342" t="s">
        <v>262</v>
      </c>
      <c r="B109" s="342"/>
      <c r="C109" s="342"/>
      <c r="D109" s="342"/>
      <c r="E109" s="342"/>
      <c r="F109" s="342"/>
    </row>
    <row r="110" spans="1:6" ht="29.25" customHeight="1">
      <c r="A110" s="341" t="s">
        <v>274</v>
      </c>
      <c r="B110" s="341"/>
      <c r="C110" s="341"/>
      <c r="D110" s="341"/>
      <c r="E110" s="341"/>
      <c r="F110" s="341"/>
    </row>
    <row r="111" spans="1:6" ht="29.25" customHeight="1">
      <c r="A111" s="204"/>
      <c r="B111" s="204"/>
      <c r="C111" s="204"/>
      <c r="D111" s="204"/>
      <c r="E111" s="204"/>
      <c r="F111" s="204"/>
    </row>
    <row r="112" spans="1:6" ht="18.75" customHeight="1">
      <c r="A112" s="204"/>
      <c r="B112" s="204" t="s">
        <v>4</v>
      </c>
      <c r="C112" s="204" t="s">
        <v>5</v>
      </c>
      <c r="D112" s="204"/>
      <c r="E112" s="286" t="s">
        <v>7</v>
      </c>
      <c r="F112" s="204"/>
    </row>
    <row r="113" spans="1:6" ht="12.75">
      <c r="A113" s="205"/>
      <c r="B113" s="287">
        <v>921</v>
      </c>
      <c r="C113" s="288"/>
      <c r="D113" s="241" t="s">
        <v>201</v>
      </c>
      <c r="E113" s="289">
        <f>E114+E123</f>
        <v>61000</v>
      </c>
      <c r="F113" s="206"/>
    </row>
    <row r="114" spans="1:6" ht="12.75">
      <c r="A114" s="205"/>
      <c r="B114" s="290"/>
      <c r="C114" s="291" t="s">
        <v>259</v>
      </c>
      <c r="D114" s="201" t="s">
        <v>254</v>
      </c>
      <c r="E114" s="292">
        <f>E117+E119+E121</f>
        <v>56000</v>
      </c>
      <c r="F114" s="206"/>
    </row>
    <row r="115" spans="1:6" ht="26.25" customHeight="1">
      <c r="A115" s="205"/>
      <c r="B115" s="293"/>
      <c r="C115" s="218"/>
      <c r="D115" s="219" t="s">
        <v>260</v>
      </c>
      <c r="E115" s="292"/>
      <c r="F115" s="206"/>
    </row>
    <row r="116" spans="1:6" ht="12.75">
      <c r="A116" s="205"/>
      <c r="B116" s="293"/>
      <c r="C116" s="218"/>
      <c r="D116" s="219" t="s">
        <v>261</v>
      </c>
      <c r="E116" s="292"/>
      <c r="F116" s="206"/>
    </row>
    <row r="117" spans="1:6" ht="14.25" customHeight="1">
      <c r="A117" s="205"/>
      <c r="B117" s="294"/>
      <c r="C117" s="295"/>
      <c r="D117" s="276" t="s">
        <v>264</v>
      </c>
      <c r="E117" s="292">
        <v>15000</v>
      </c>
      <c r="F117" s="206"/>
    </row>
    <row r="118" spans="1:6" ht="12.75">
      <c r="A118" s="205"/>
      <c r="B118" s="294"/>
      <c r="C118" s="295"/>
      <c r="D118" s="219" t="s">
        <v>269</v>
      </c>
      <c r="E118" s="292"/>
      <c r="F118" s="206"/>
    </row>
    <row r="119" spans="2:5" ht="12.75">
      <c r="B119" s="296"/>
      <c r="C119" s="297"/>
      <c r="D119" s="276" t="s">
        <v>263</v>
      </c>
      <c r="E119" s="298">
        <v>20000</v>
      </c>
    </row>
    <row r="120" spans="2:5" ht="12.75" customHeight="1">
      <c r="B120" s="296"/>
      <c r="C120" s="297"/>
      <c r="D120" s="219" t="s">
        <v>271</v>
      </c>
      <c r="E120" s="298"/>
    </row>
    <row r="121" spans="2:5" ht="12.75">
      <c r="B121" s="296"/>
      <c r="C121" s="297"/>
      <c r="D121" s="276" t="s">
        <v>272</v>
      </c>
      <c r="E121" s="298">
        <v>21000</v>
      </c>
    </row>
    <row r="122" spans="2:5" ht="25.5">
      <c r="B122" s="296"/>
      <c r="C122" s="297"/>
      <c r="D122" s="219" t="s">
        <v>276</v>
      </c>
      <c r="E122" s="298"/>
    </row>
    <row r="123" spans="2:5" ht="12.75">
      <c r="B123" s="296"/>
      <c r="C123" s="297">
        <v>92195</v>
      </c>
      <c r="D123" s="228" t="s">
        <v>218</v>
      </c>
      <c r="E123" s="298">
        <f>E124</f>
        <v>5000</v>
      </c>
    </row>
    <row r="124" spans="2:5" ht="25.5">
      <c r="B124" s="296"/>
      <c r="C124" s="297"/>
      <c r="D124" s="276" t="s">
        <v>267</v>
      </c>
      <c r="E124" s="298">
        <v>5000</v>
      </c>
    </row>
    <row r="125" spans="2:5" ht="49.5" customHeight="1">
      <c r="B125" s="299"/>
      <c r="C125" s="300"/>
      <c r="D125" s="257" t="s">
        <v>268</v>
      </c>
      <c r="E125" s="301"/>
    </row>
    <row r="127" spans="1:6" ht="12.75">
      <c r="A127" s="342" t="s">
        <v>128</v>
      </c>
      <c r="B127" s="342"/>
      <c r="C127" s="342"/>
      <c r="D127" s="342"/>
      <c r="E127" s="342"/>
      <c r="F127" s="342"/>
    </row>
    <row r="128" spans="1:6" ht="12.75">
      <c r="A128" s="336" t="s">
        <v>22</v>
      </c>
      <c r="B128" s="336"/>
      <c r="C128" s="336"/>
      <c r="D128" s="336"/>
      <c r="E128" s="336"/>
      <c r="F128" s="336"/>
    </row>
    <row r="129" spans="1:6" ht="12.75">
      <c r="A129" s="337" t="s">
        <v>129</v>
      </c>
      <c r="B129" s="337"/>
      <c r="C129" s="337"/>
      <c r="D129" s="337"/>
      <c r="E129" s="337"/>
      <c r="F129" s="337"/>
    </row>
    <row r="130" spans="1:6" ht="12.75">
      <c r="A130" s="338" t="s">
        <v>24</v>
      </c>
      <c r="B130" s="338"/>
      <c r="C130" s="338"/>
      <c r="D130" s="338"/>
      <c r="E130" s="338"/>
      <c r="F130" s="338"/>
    </row>
  </sheetData>
  <mergeCells count="29">
    <mergeCell ref="A95:F95"/>
    <mergeCell ref="A92:F92"/>
    <mergeCell ref="A93:F93"/>
    <mergeCell ref="A98:F98"/>
    <mergeCell ref="A97:F97"/>
    <mergeCell ref="A83:F83"/>
    <mergeCell ref="A84:D84"/>
    <mergeCell ref="A45:E45"/>
    <mergeCell ref="A82:F82"/>
    <mergeCell ref="A7:F7"/>
    <mergeCell ref="A9:F9"/>
    <mergeCell ref="A10:E10"/>
    <mergeCell ref="A11:E11"/>
    <mergeCell ref="A1:F1"/>
    <mergeCell ref="A2:F2"/>
    <mergeCell ref="A3:F3"/>
    <mergeCell ref="A5:F5"/>
    <mergeCell ref="A40:E40"/>
    <mergeCell ref="A72:F72"/>
    <mergeCell ref="A73:D73"/>
    <mergeCell ref="A79:F79"/>
    <mergeCell ref="A71:F71"/>
    <mergeCell ref="A128:F128"/>
    <mergeCell ref="A129:F129"/>
    <mergeCell ref="A130:F130"/>
    <mergeCell ref="C102:C107"/>
    <mergeCell ref="A110:F110"/>
    <mergeCell ref="A109:F109"/>
    <mergeCell ref="A127:F127"/>
  </mergeCells>
  <printOptions/>
  <pageMargins left="0.75" right="0.75" top="0.43" bottom="0.38" header="0.25" footer="0.28"/>
  <pageSetup horizontalDpi="600" verticalDpi="6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22">
      <selection activeCell="A42" sqref="A42:F45"/>
    </sheetView>
  </sheetViews>
  <sheetFormatPr defaultColWidth="9.00390625" defaultRowHeight="12.75"/>
  <cols>
    <col min="1" max="1" width="3.875" style="207" customWidth="1"/>
    <col min="2" max="2" width="5.625" style="207" customWidth="1"/>
    <col min="3" max="3" width="5.375" style="207" customWidth="1"/>
    <col min="4" max="4" width="47.375" style="207" customWidth="1"/>
    <col min="5" max="5" width="12.875" style="208" customWidth="1"/>
    <col min="6" max="6" width="11.25390625" style="208" customWidth="1"/>
    <col min="7" max="7" width="9.125" style="14" customWidth="1"/>
    <col min="8" max="8" width="11.25390625" style="14" bestFit="1" customWidth="1"/>
    <col min="9" max="16384" width="9.125" style="14" customWidth="1"/>
  </cols>
  <sheetData>
    <row r="1" spans="1:6" ht="12.75">
      <c r="A1" s="393" t="s">
        <v>290</v>
      </c>
      <c r="B1" s="393"/>
      <c r="C1" s="393"/>
      <c r="D1" s="393"/>
      <c r="E1" s="393"/>
      <c r="F1" s="393"/>
    </row>
    <row r="2" spans="1:6" ht="12.75">
      <c r="A2" s="393" t="s">
        <v>1</v>
      </c>
      <c r="B2" s="393"/>
      <c r="C2" s="393"/>
      <c r="D2" s="393"/>
      <c r="E2" s="393"/>
      <c r="F2" s="393"/>
    </row>
    <row r="3" spans="1:6" ht="12.75">
      <c r="A3" s="393" t="s">
        <v>291</v>
      </c>
      <c r="B3" s="393"/>
      <c r="C3" s="393"/>
      <c r="D3" s="393"/>
      <c r="E3" s="393"/>
      <c r="F3" s="393"/>
    </row>
    <row r="4" spans="1:6" ht="12.75">
      <c r="A4" s="213"/>
      <c r="B4" s="199"/>
      <c r="C4" s="214"/>
      <c r="D4" s="198"/>
      <c r="E4" s="5"/>
      <c r="F4" s="215"/>
    </row>
    <row r="5" spans="1:6" ht="12.75">
      <c r="A5" s="394" t="s">
        <v>50</v>
      </c>
      <c r="B5" s="394"/>
      <c r="C5" s="394"/>
      <c r="D5" s="394"/>
      <c r="E5" s="394"/>
      <c r="F5" s="394"/>
    </row>
    <row r="6" spans="1:6" ht="12.75">
      <c r="A6" s="216"/>
      <c r="B6" s="201"/>
      <c r="C6" s="217"/>
      <c r="D6" s="219"/>
      <c r="E6" s="11"/>
      <c r="F6" s="220"/>
    </row>
    <row r="7" spans="1:6" ht="39.75" customHeight="1">
      <c r="A7" s="395" t="s">
        <v>74</v>
      </c>
      <c r="B7" s="395"/>
      <c r="C7" s="395"/>
      <c r="D7" s="395"/>
      <c r="E7" s="395"/>
      <c r="F7" s="395"/>
    </row>
    <row r="8" spans="1:6" ht="12.75">
      <c r="A8" s="216"/>
      <c r="B8" s="216"/>
      <c r="C8" s="216"/>
      <c r="D8" s="216"/>
      <c r="E8" s="216"/>
      <c r="F8" s="216"/>
    </row>
    <row r="9" spans="1:6" ht="12.75">
      <c r="A9" s="342" t="s">
        <v>3</v>
      </c>
      <c r="B9" s="342"/>
      <c r="C9" s="342"/>
      <c r="D9" s="342"/>
      <c r="E9" s="342"/>
      <c r="F9" s="342"/>
    </row>
    <row r="10" spans="1:5" ht="12.75">
      <c r="A10" s="396" t="s">
        <v>279</v>
      </c>
      <c r="B10" s="396"/>
      <c r="C10" s="396"/>
      <c r="D10" s="396"/>
      <c r="E10" s="396"/>
    </row>
    <row r="11" spans="1:5" ht="12.75">
      <c r="A11" s="343" t="s">
        <v>8</v>
      </c>
      <c r="B11" s="343"/>
      <c r="C11" s="343"/>
      <c r="D11" s="343"/>
      <c r="E11" s="343"/>
    </row>
    <row r="12" spans="1:5" ht="12.75">
      <c r="A12" s="211" t="s">
        <v>44</v>
      </c>
      <c r="B12" s="211" t="s">
        <v>45</v>
      </c>
      <c r="C12" s="221" t="s">
        <v>46</v>
      </c>
      <c r="D12" s="207" t="s">
        <v>6</v>
      </c>
      <c r="E12" s="208" t="s">
        <v>7</v>
      </c>
    </row>
    <row r="13" spans="1:6" s="196" customFormat="1" ht="12.75">
      <c r="A13" s="222">
        <v>700</v>
      </c>
      <c r="B13" s="222"/>
      <c r="C13" s="223"/>
      <c r="D13" s="224" t="s">
        <v>32</v>
      </c>
      <c r="E13" s="225">
        <f>E14</f>
        <v>27320</v>
      </c>
      <c r="F13" s="226"/>
    </row>
    <row r="14" spans="1:5" ht="12.75">
      <c r="A14" s="210"/>
      <c r="B14" s="210">
        <v>70005</v>
      </c>
      <c r="C14" s="227"/>
      <c r="D14" s="228" t="s">
        <v>33</v>
      </c>
      <c r="E14" s="203">
        <f>E15</f>
        <v>27320</v>
      </c>
    </row>
    <row r="15" spans="1:5" ht="12.75">
      <c r="A15" s="229"/>
      <c r="B15" s="229"/>
      <c r="C15" s="230" t="s">
        <v>34</v>
      </c>
      <c r="D15" s="231" t="s">
        <v>222</v>
      </c>
      <c r="E15" s="232">
        <v>27320</v>
      </c>
    </row>
    <row r="16" spans="1:6" ht="12.75">
      <c r="A16" s="241">
        <v>801</v>
      </c>
      <c r="B16" s="241"/>
      <c r="C16" s="242"/>
      <c r="D16" s="241" t="s">
        <v>11</v>
      </c>
      <c r="E16" s="225">
        <f>E17</f>
        <v>60300</v>
      </c>
      <c r="F16" s="234"/>
    </row>
    <row r="17" spans="1:6" ht="12.75">
      <c r="A17" s="201"/>
      <c r="B17" s="201">
        <v>80101</v>
      </c>
      <c r="C17" s="217"/>
      <c r="D17" s="243" t="s">
        <v>23</v>
      </c>
      <c r="E17" s="203">
        <f>E18</f>
        <v>60300</v>
      </c>
      <c r="F17" s="234"/>
    </row>
    <row r="18" spans="1:6" ht="12.75">
      <c r="A18" s="244"/>
      <c r="B18" s="244"/>
      <c r="C18" s="230" t="s">
        <v>277</v>
      </c>
      <c r="D18" s="231" t="s">
        <v>278</v>
      </c>
      <c r="E18" s="232">
        <v>60300</v>
      </c>
      <c r="F18" s="234"/>
    </row>
    <row r="19" spans="5:8" ht="12.75">
      <c r="E19" s="226">
        <f>E13+E16</f>
        <v>87620</v>
      </c>
      <c r="H19" s="197"/>
    </row>
    <row r="20" spans="1:5" ht="12.75">
      <c r="A20" s="343" t="s">
        <v>10</v>
      </c>
      <c r="B20" s="343"/>
      <c r="C20" s="343"/>
      <c r="D20" s="343"/>
      <c r="E20" s="343"/>
    </row>
    <row r="21" spans="1:5" ht="12.75">
      <c r="A21" s="211" t="s">
        <v>44</v>
      </c>
      <c r="B21" s="211" t="s">
        <v>45</v>
      </c>
      <c r="C21" s="221" t="s">
        <v>46</v>
      </c>
      <c r="D21" s="207" t="s">
        <v>6</v>
      </c>
      <c r="E21" s="208" t="s">
        <v>7</v>
      </c>
    </row>
    <row r="22" spans="1:5" ht="12.75">
      <c r="A22" s="222">
        <v>700</v>
      </c>
      <c r="B22" s="222"/>
      <c r="C22" s="223"/>
      <c r="D22" s="224" t="s">
        <v>32</v>
      </c>
      <c r="E22" s="225">
        <f>E23</f>
        <v>27320</v>
      </c>
    </row>
    <row r="23" spans="1:5" ht="12.75">
      <c r="A23" s="210"/>
      <c r="B23" s="210">
        <v>70005</v>
      </c>
      <c r="C23" s="227"/>
      <c r="D23" s="228" t="s">
        <v>33</v>
      </c>
      <c r="E23" s="203">
        <f>E24</f>
        <v>27320</v>
      </c>
    </row>
    <row r="24" spans="1:5" ht="12.75">
      <c r="A24" s="229"/>
      <c r="B24" s="229"/>
      <c r="C24" s="217" t="s">
        <v>196</v>
      </c>
      <c r="D24" s="237" t="s">
        <v>197</v>
      </c>
      <c r="E24" s="232">
        <f>1700+25620</f>
        <v>27320</v>
      </c>
    </row>
    <row r="25" spans="1:5" ht="12.75">
      <c r="A25" s="241">
        <v>801</v>
      </c>
      <c r="B25" s="241"/>
      <c r="C25" s="242"/>
      <c r="D25" s="241" t="s">
        <v>11</v>
      </c>
      <c r="E25" s="258">
        <f>E26</f>
        <v>60300</v>
      </c>
    </row>
    <row r="26" spans="1:5" ht="12.75">
      <c r="A26" s="201"/>
      <c r="B26" s="201">
        <v>80101</v>
      </c>
      <c r="C26" s="217"/>
      <c r="D26" s="243" t="s">
        <v>23</v>
      </c>
      <c r="E26" s="259">
        <f>E27</f>
        <v>60300</v>
      </c>
    </row>
    <row r="27" spans="1:5" ht="12.75">
      <c r="A27" s="244"/>
      <c r="B27" s="244"/>
      <c r="C27" s="265" t="s">
        <v>193</v>
      </c>
      <c r="D27" s="240" t="s">
        <v>194</v>
      </c>
      <c r="E27" s="303">
        <v>60300</v>
      </c>
    </row>
    <row r="28" spans="1:5" ht="12.75">
      <c r="A28" s="201"/>
      <c r="B28" s="201"/>
      <c r="C28" s="217"/>
      <c r="D28" s="237"/>
      <c r="E28" s="304">
        <f>E24+E27</f>
        <v>87620</v>
      </c>
    </row>
    <row r="29" spans="1:6" ht="12.75">
      <c r="A29" s="210"/>
      <c r="B29" s="210"/>
      <c r="C29" s="227"/>
      <c r="D29" s="228"/>
      <c r="E29" s="248"/>
      <c r="F29" s="234"/>
    </row>
    <row r="30" spans="1:6" ht="12.75">
      <c r="A30" s="392" t="s">
        <v>12</v>
      </c>
      <c r="B30" s="392"/>
      <c r="C30" s="392"/>
      <c r="D30" s="392"/>
      <c r="E30" s="392"/>
      <c r="F30" s="392"/>
    </row>
    <row r="31" spans="1:6" ht="26.25" customHeight="1">
      <c r="A31" s="367" t="s">
        <v>285</v>
      </c>
      <c r="B31" s="367"/>
      <c r="C31" s="367"/>
      <c r="D31" s="367"/>
      <c r="E31" s="367"/>
      <c r="F31" s="367"/>
    </row>
    <row r="32" spans="1:6" ht="12.75" customHeight="1">
      <c r="A32" s="127"/>
      <c r="B32" s="127"/>
      <c r="C32" s="13"/>
      <c r="D32" s="308" t="s">
        <v>280</v>
      </c>
      <c r="E32" s="309" t="s">
        <v>76</v>
      </c>
      <c r="F32" s="14"/>
    </row>
    <row r="33" spans="1:6" ht="12.75" customHeight="1">
      <c r="A33" s="127"/>
      <c r="B33" s="127"/>
      <c r="C33" s="13"/>
      <c r="D33" s="137" t="s">
        <v>281</v>
      </c>
      <c r="E33" s="305">
        <f>E34+E36</f>
        <v>46000</v>
      </c>
      <c r="F33" s="14"/>
    </row>
    <row r="34" spans="1:6" ht="12.75" customHeight="1">
      <c r="A34" s="127"/>
      <c r="B34" s="127"/>
      <c r="C34" s="13"/>
      <c r="D34" s="302" t="s">
        <v>286</v>
      </c>
      <c r="E34" s="306">
        <v>30000</v>
      </c>
      <c r="F34" s="14"/>
    </row>
    <row r="35" spans="1:6" ht="12.75" customHeight="1">
      <c r="A35" s="127"/>
      <c r="B35" s="127"/>
      <c r="C35" s="13"/>
      <c r="D35" s="302" t="s">
        <v>282</v>
      </c>
      <c r="E35" s="306"/>
      <c r="F35" s="14"/>
    </row>
    <row r="36" spans="1:6" ht="12.75" customHeight="1">
      <c r="A36" s="127"/>
      <c r="B36" s="127"/>
      <c r="C36" s="13"/>
      <c r="D36" s="302" t="s">
        <v>287</v>
      </c>
      <c r="E36" s="306">
        <v>16000</v>
      </c>
      <c r="F36" s="14"/>
    </row>
    <row r="37" spans="1:6" ht="12.75" customHeight="1">
      <c r="A37" s="127"/>
      <c r="B37" s="127"/>
      <c r="C37" s="13"/>
      <c r="D37" s="302" t="s">
        <v>288</v>
      </c>
      <c r="E37" s="306"/>
      <c r="F37" s="14"/>
    </row>
    <row r="38" spans="1:6" ht="12.75" customHeight="1">
      <c r="A38" s="127"/>
      <c r="B38" s="127"/>
      <c r="C38" s="13"/>
      <c r="D38" s="302" t="s">
        <v>283</v>
      </c>
      <c r="E38" s="306">
        <f>E39</f>
        <v>400</v>
      </c>
      <c r="F38" s="14"/>
    </row>
    <row r="39" spans="1:6" ht="12.75" customHeight="1">
      <c r="A39" s="127"/>
      <c r="B39" s="127"/>
      <c r="C39" s="13"/>
      <c r="D39" s="302" t="s">
        <v>284</v>
      </c>
      <c r="E39" s="306">
        <v>400</v>
      </c>
      <c r="F39" s="14"/>
    </row>
    <row r="40" spans="1:6" ht="12.75" customHeight="1">
      <c r="A40" s="21"/>
      <c r="B40" s="21"/>
      <c r="C40" s="21"/>
      <c r="D40" s="135" t="s">
        <v>289</v>
      </c>
      <c r="E40" s="307">
        <f>222000-E33-E38</f>
        <v>175600</v>
      </c>
      <c r="F40" s="21"/>
    </row>
    <row r="42" spans="1:6" ht="12.75">
      <c r="A42" s="342" t="s">
        <v>16</v>
      </c>
      <c r="B42" s="342"/>
      <c r="C42" s="342"/>
      <c r="D42" s="342"/>
      <c r="E42" s="342"/>
      <c r="F42" s="342"/>
    </row>
    <row r="43" spans="1:6" ht="12.75">
      <c r="A43" s="336" t="s">
        <v>22</v>
      </c>
      <c r="B43" s="336"/>
      <c r="C43" s="336"/>
      <c r="D43" s="336"/>
      <c r="E43" s="336"/>
      <c r="F43" s="336"/>
    </row>
    <row r="44" spans="1:6" ht="12.75">
      <c r="A44" s="337" t="s">
        <v>18</v>
      </c>
      <c r="B44" s="337"/>
      <c r="C44" s="337"/>
      <c r="D44" s="337"/>
      <c r="E44" s="337"/>
      <c r="F44" s="337"/>
    </row>
    <row r="45" spans="1:6" ht="12.75">
      <c r="A45" s="338" t="s">
        <v>24</v>
      </c>
      <c r="B45" s="338"/>
      <c r="C45" s="338"/>
      <c r="D45" s="338"/>
      <c r="E45" s="338"/>
      <c r="F45" s="338"/>
    </row>
  </sheetData>
  <mergeCells count="15">
    <mergeCell ref="A11:E11"/>
    <mergeCell ref="A43:F43"/>
    <mergeCell ref="A44:F44"/>
    <mergeCell ref="A45:F45"/>
    <mergeCell ref="A42:F42"/>
    <mergeCell ref="A20:E20"/>
    <mergeCell ref="A31:F31"/>
    <mergeCell ref="A30:F30"/>
    <mergeCell ref="A7:F7"/>
    <mergeCell ref="A9:F9"/>
    <mergeCell ref="A10:E10"/>
    <mergeCell ref="A1:F1"/>
    <mergeCell ref="A2:F2"/>
    <mergeCell ref="A3:F3"/>
    <mergeCell ref="A5:F5"/>
  </mergeCells>
  <printOptions/>
  <pageMargins left="0.75" right="0.75" top="0.43" bottom="0.38" header="0.25" footer="0.28"/>
  <pageSetup horizontalDpi="600" verticalDpi="60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41"/>
  <sheetViews>
    <sheetView tabSelected="1" zoomScale="110" zoomScaleNormal="110" workbookViewId="0" topLeftCell="A103">
      <selection activeCell="H135" sqref="H135"/>
    </sheetView>
  </sheetViews>
  <sheetFormatPr defaultColWidth="9.00390625" defaultRowHeight="12.75"/>
  <cols>
    <col min="1" max="1" width="3.875" style="207" customWidth="1"/>
    <col min="2" max="2" width="5.625" style="207" customWidth="1"/>
    <col min="3" max="3" width="5.375" style="207" customWidth="1"/>
    <col min="4" max="4" width="47.375" style="207" customWidth="1"/>
    <col min="5" max="5" width="12.875" style="208" customWidth="1"/>
    <col min="6" max="6" width="11.25390625" style="208" customWidth="1"/>
    <col min="7" max="7" width="9.125" style="14" customWidth="1"/>
    <col min="8" max="8" width="11.25390625" style="14" bestFit="1" customWidth="1"/>
    <col min="9" max="16384" width="9.125" style="14" customWidth="1"/>
  </cols>
  <sheetData>
    <row r="1" spans="1:6" ht="12.75">
      <c r="A1" s="393" t="s">
        <v>340</v>
      </c>
      <c r="B1" s="393"/>
      <c r="C1" s="393"/>
      <c r="D1" s="393"/>
      <c r="E1" s="393"/>
      <c r="F1" s="393"/>
    </row>
    <row r="2" spans="1:6" ht="12.75">
      <c r="A2" s="393" t="s">
        <v>1</v>
      </c>
      <c r="B2" s="393"/>
      <c r="C2" s="393"/>
      <c r="D2" s="393"/>
      <c r="E2" s="393"/>
      <c r="F2" s="393"/>
    </row>
    <row r="3" spans="1:6" ht="12.75">
      <c r="A3" s="393" t="s">
        <v>293</v>
      </c>
      <c r="B3" s="393"/>
      <c r="C3" s="393"/>
      <c r="D3" s="393"/>
      <c r="E3" s="393"/>
      <c r="F3" s="393"/>
    </row>
    <row r="4" spans="1:6" ht="12.75">
      <c r="A4" s="213"/>
      <c r="B4" s="199"/>
      <c r="C4" s="214"/>
      <c r="D4" s="198"/>
      <c r="E4" s="5"/>
      <c r="F4" s="215"/>
    </row>
    <row r="5" spans="1:6" ht="12.75">
      <c r="A5" s="394" t="s">
        <v>50</v>
      </c>
      <c r="B5" s="394"/>
      <c r="C5" s="394"/>
      <c r="D5" s="394"/>
      <c r="E5" s="394"/>
      <c r="F5" s="394"/>
    </row>
    <row r="6" spans="1:6" ht="12.75">
      <c r="A6" s="216"/>
      <c r="B6" s="201"/>
      <c r="C6" s="217"/>
      <c r="D6" s="219"/>
      <c r="E6" s="11"/>
      <c r="F6" s="220"/>
    </row>
    <row r="7" spans="1:6" ht="39.75" customHeight="1">
      <c r="A7" s="395" t="s">
        <v>74</v>
      </c>
      <c r="B7" s="395"/>
      <c r="C7" s="395"/>
      <c r="D7" s="395"/>
      <c r="E7" s="395"/>
      <c r="F7" s="395"/>
    </row>
    <row r="8" spans="1:6" ht="12.75">
      <c r="A8" s="216"/>
      <c r="B8" s="216"/>
      <c r="C8" s="216"/>
      <c r="D8" s="216"/>
      <c r="E8" s="216"/>
      <c r="F8" s="216"/>
    </row>
    <row r="9" spans="1:6" ht="12.75">
      <c r="A9" s="342" t="s">
        <v>3</v>
      </c>
      <c r="B9" s="342"/>
      <c r="C9" s="342"/>
      <c r="D9" s="342"/>
      <c r="E9" s="342"/>
      <c r="F9" s="342"/>
    </row>
    <row r="10" spans="1:5" ht="12.75">
      <c r="A10" s="396" t="s">
        <v>338</v>
      </c>
      <c r="B10" s="396"/>
      <c r="C10" s="396"/>
      <c r="D10" s="396"/>
      <c r="E10" s="396"/>
    </row>
    <row r="11" spans="1:5" ht="12.75">
      <c r="A11" s="343" t="s">
        <v>8</v>
      </c>
      <c r="B11" s="343"/>
      <c r="C11" s="343"/>
      <c r="D11" s="343"/>
      <c r="E11" s="343"/>
    </row>
    <row r="12" spans="1:5" ht="12.75">
      <c r="A12" s="211" t="s">
        <v>44</v>
      </c>
      <c r="B12" s="211" t="s">
        <v>45</v>
      </c>
      <c r="C12" s="221" t="s">
        <v>46</v>
      </c>
      <c r="D12" s="207" t="s">
        <v>6</v>
      </c>
      <c r="E12" s="208" t="s">
        <v>7</v>
      </c>
    </row>
    <row r="13" spans="1:5" ht="12.75">
      <c r="A13" s="17">
        <v>600</v>
      </c>
      <c r="B13" s="17"/>
      <c r="C13" s="18"/>
      <c r="D13" s="19" t="s">
        <v>35</v>
      </c>
      <c r="E13" s="225">
        <f>E14</f>
        <v>23704</v>
      </c>
    </row>
    <row r="14" spans="1:5" ht="12.75">
      <c r="A14" s="21"/>
      <c r="B14" s="21">
        <v>60016</v>
      </c>
      <c r="C14" s="22"/>
      <c r="D14" s="23" t="s">
        <v>36</v>
      </c>
      <c r="E14" s="203">
        <f>E15</f>
        <v>23704</v>
      </c>
    </row>
    <row r="15" spans="1:5" ht="12.75">
      <c r="A15" s="229"/>
      <c r="B15" s="229"/>
      <c r="C15" s="230" t="s">
        <v>253</v>
      </c>
      <c r="D15" s="27" t="s">
        <v>126</v>
      </c>
      <c r="E15" s="232">
        <v>23704</v>
      </c>
    </row>
    <row r="16" spans="1:6" s="196" customFormat="1" ht="12.75">
      <c r="A16" s="222">
        <v>700</v>
      </c>
      <c r="B16" s="222"/>
      <c r="C16" s="223"/>
      <c r="D16" s="224" t="s">
        <v>32</v>
      </c>
      <c r="E16" s="225">
        <f>E17</f>
        <v>33000</v>
      </c>
      <c r="F16" s="226"/>
    </row>
    <row r="17" spans="1:5" ht="12.75">
      <c r="A17" s="210"/>
      <c r="B17" s="210">
        <v>70005</v>
      </c>
      <c r="C17" s="227"/>
      <c r="D17" s="228" t="s">
        <v>33</v>
      </c>
      <c r="E17" s="203">
        <f>E18</f>
        <v>33000</v>
      </c>
    </row>
    <row r="18" spans="1:5" ht="12.75">
      <c r="A18" s="229"/>
      <c r="B18" s="229"/>
      <c r="C18" s="230" t="s">
        <v>34</v>
      </c>
      <c r="D18" s="231" t="s">
        <v>222</v>
      </c>
      <c r="E18" s="232">
        <v>33000</v>
      </c>
    </row>
    <row r="19" spans="1:6" s="196" customFormat="1" ht="12.75">
      <c r="A19" s="222">
        <v>750</v>
      </c>
      <c r="B19" s="222"/>
      <c r="C19" s="223"/>
      <c r="D19" s="224" t="s">
        <v>304</v>
      </c>
      <c r="E19" s="225">
        <f>E20+E22</f>
        <v>20722</v>
      </c>
      <c r="F19" s="226"/>
    </row>
    <row r="20" spans="1:5" ht="12.75">
      <c r="A20" s="210"/>
      <c r="B20" s="210">
        <v>75023</v>
      </c>
      <c r="C20" s="227"/>
      <c r="D20" s="228" t="s">
        <v>297</v>
      </c>
      <c r="E20" s="203">
        <f>E21</f>
        <v>11000</v>
      </c>
    </row>
    <row r="21" spans="1:5" ht="12.75">
      <c r="A21" s="210"/>
      <c r="B21" s="210"/>
      <c r="C21" s="227" t="s">
        <v>294</v>
      </c>
      <c r="D21" s="228" t="s">
        <v>295</v>
      </c>
      <c r="E21" s="203">
        <v>11000</v>
      </c>
    </row>
    <row r="22" spans="1:5" ht="12.75">
      <c r="A22" s="210"/>
      <c r="B22" s="210">
        <v>75095</v>
      </c>
      <c r="C22" s="227"/>
      <c r="D22" s="228" t="s">
        <v>218</v>
      </c>
      <c r="E22" s="203">
        <f>E23</f>
        <v>9722</v>
      </c>
    </row>
    <row r="23" spans="1:5" ht="12.75">
      <c r="A23" s="229"/>
      <c r="B23" s="229"/>
      <c r="C23" s="230" t="s">
        <v>233</v>
      </c>
      <c r="D23" s="231" t="s">
        <v>296</v>
      </c>
      <c r="E23" s="232">
        <v>9722</v>
      </c>
    </row>
    <row r="24" spans="1:5" ht="12.75">
      <c r="A24" s="222">
        <v>754</v>
      </c>
      <c r="B24" s="222"/>
      <c r="C24" s="223"/>
      <c r="D24" s="62" t="s">
        <v>191</v>
      </c>
      <c r="E24" s="225">
        <f>E25</f>
        <v>1622</v>
      </c>
    </row>
    <row r="25" spans="1:5" ht="12.75">
      <c r="A25" s="210"/>
      <c r="B25" s="210">
        <v>75412</v>
      </c>
      <c r="C25" s="227"/>
      <c r="D25" s="10" t="s">
        <v>192</v>
      </c>
      <c r="E25" s="203">
        <f>E26</f>
        <v>1622</v>
      </c>
    </row>
    <row r="26" spans="1:5" ht="12.75">
      <c r="A26" s="229"/>
      <c r="B26" s="229"/>
      <c r="C26" s="230" t="s">
        <v>294</v>
      </c>
      <c r="D26" s="231" t="s">
        <v>295</v>
      </c>
      <c r="E26" s="232">
        <v>1622</v>
      </c>
    </row>
    <row r="27" spans="1:5" ht="25.5">
      <c r="A27" s="312">
        <v>756</v>
      </c>
      <c r="B27" s="310"/>
      <c r="C27" s="311"/>
      <c r="D27" s="154" t="s">
        <v>189</v>
      </c>
      <c r="E27" s="313">
        <f>E28</f>
        <v>30470</v>
      </c>
    </row>
    <row r="28" spans="1:5" ht="25.5">
      <c r="A28" s="310"/>
      <c r="B28" s="310">
        <v>75615</v>
      </c>
      <c r="C28" s="311"/>
      <c r="D28" s="153" t="s">
        <v>188</v>
      </c>
      <c r="E28" s="314">
        <f>E29+E30</f>
        <v>30470</v>
      </c>
    </row>
    <row r="29" spans="1:5" ht="12.75">
      <c r="A29" s="210"/>
      <c r="B29" s="210"/>
      <c r="C29" s="227" t="s">
        <v>298</v>
      </c>
      <c r="D29" s="228" t="s">
        <v>77</v>
      </c>
      <c r="E29" s="203">
        <v>14470</v>
      </c>
    </row>
    <row r="30" spans="1:5" ht="12.75">
      <c r="A30" s="210"/>
      <c r="B30" s="210"/>
      <c r="C30" s="227" t="s">
        <v>299</v>
      </c>
      <c r="D30" s="228" t="s">
        <v>78</v>
      </c>
      <c r="E30" s="203">
        <v>16000</v>
      </c>
    </row>
    <row r="31" spans="1:6" ht="12.75">
      <c r="A31" s="250">
        <v>921</v>
      </c>
      <c r="B31" s="241"/>
      <c r="C31" s="251"/>
      <c r="D31" s="241" t="s">
        <v>201</v>
      </c>
      <c r="E31" s="225">
        <f>E32</f>
        <v>74893</v>
      </c>
      <c r="F31" s="234"/>
    </row>
    <row r="32" spans="1:6" ht="12.75">
      <c r="A32" s="219"/>
      <c r="B32" s="201">
        <v>92109</v>
      </c>
      <c r="C32" s="253"/>
      <c r="D32" s="201" t="s">
        <v>334</v>
      </c>
      <c r="E32" s="203">
        <f>E33</f>
        <v>74893</v>
      </c>
      <c r="F32" s="234"/>
    </row>
    <row r="33" spans="1:6" ht="12.75">
      <c r="A33" s="219"/>
      <c r="B33" s="201"/>
      <c r="C33" s="227" t="s">
        <v>301</v>
      </c>
      <c r="D33" s="23" t="s">
        <v>126</v>
      </c>
      <c r="E33" s="203">
        <f>66082+8811</f>
        <v>74893</v>
      </c>
      <c r="F33" s="234"/>
    </row>
    <row r="34" spans="1:6" ht="12.75">
      <c r="A34" s="58">
        <v>900</v>
      </c>
      <c r="B34" s="40"/>
      <c r="C34" s="41"/>
      <c r="D34" s="40" t="s">
        <v>9</v>
      </c>
      <c r="E34" s="315">
        <f>E35</f>
        <v>3440543.85</v>
      </c>
      <c r="F34" s="234"/>
    </row>
    <row r="35" spans="1:6" ht="12.75">
      <c r="A35" s="10"/>
      <c r="B35" s="8">
        <v>90002</v>
      </c>
      <c r="C35" s="9"/>
      <c r="D35" s="8" t="s">
        <v>316</v>
      </c>
      <c r="E35" s="203">
        <f>E36+E37</f>
        <v>3440543.85</v>
      </c>
      <c r="F35" s="234"/>
    </row>
    <row r="36" spans="1:6" ht="12.75">
      <c r="A36" s="201"/>
      <c r="B36" s="201"/>
      <c r="C36" s="227" t="s">
        <v>317</v>
      </c>
      <c r="D36" s="228" t="s">
        <v>332</v>
      </c>
      <c r="E36" s="203">
        <v>1077543.85</v>
      </c>
      <c r="F36" s="234"/>
    </row>
    <row r="37" spans="1:6" ht="12.75">
      <c r="A37" s="244"/>
      <c r="B37" s="244"/>
      <c r="C37" s="230" t="s">
        <v>256</v>
      </c>
      <c r="D37" s="231" t="s">
        <v>229</v>
      </c>
      <c r="E37" s="232">
        <v>2363000</v>
      </c>
      <c r="F37" s="234"/>
    </row>
    <row r="38" spans="5:8" ht="12.75">
      <c r="E38" s="226">
        <f>E34+E31+E27+E24+E19+E16+E13</f>
        <v>3624954.85</v>
      </c>
      <c r="H38" s="197"/>
    </row>
    <row r="39" spans="1:5" ht="12.75">
      <c r="A39" s="343" t="s">
        <v>10</v>
      </c>
      <c r="B39" s="343"/>
      <c r="C39" s="343"/>
      <c r="D39" s="343"/>
      <c r="E39" s="343"/>
    </row>
    <row r="40" spans="1:5" ht="12.75">
      <c r="A40" s="211" t="s">
        <v>44</v>
      </c>
      <c r="B40" s="211" t="s">
        <v>45</v>
      </c>
      <c r="C40" s="221" t="s">
        <v>46</v>
      </c>
      <c r="D40" s="207" t="s">
        <v>6</v>
      </c>
      <c r="E40" s="208" t="s">
        <v>7</v>
      </c>
    </row>
    <row r="41" spans="1:5" ht="12.75">
      <c r="A41" s="17">
        <v>600</v>
      </c>
      <c r="B41" s="17"/>
      <c r="C41" s="18"/>
      <c r="D41" s="19" t="s">
        <v>35</v>
      </c>
      <c r="E41" s="225">
        <f>E42</f>
        <v>23704</v>
      </c>
    </row>
    <row r="42" spans="1:5" ht="12.75">
      <c r="A42" s="21"/>
      <c r="B42" s="21">
        <v>60016</v>
      </c>
      <c r="C42" s="22"/>
      <c r="D42" s="23" t="s">
        <v>36</v>
      </c>
      <c r="E42" s="203">
        <f>E43</f>
        <v>23704</v>
      </c>
    </row>
    <row r="43" spans="1:5" ht="12.75">
      <c r="A43" s="229"/>
      <c r="B43" s="229"/>
      <c r="C43" s="230" t="s">
        <v>302</v>
      </c>
      <c r="D43" s="27" t="s">
        <v>303</v>
      </c>
      <c r="E43" s="232">
        <v>23704</v>
      </c>
    </row>
    <row r="44" spans="1:5" ht="12.75">
      <c r="A44" s="222">
        <v>750</v>
      </c>
      <c r="B44" s="222"/>
      <c r="C44" s="223"/>
      <c r="D44" s="224" t="s">
        <v>304</v>
      </c>
      <c r="E44" s="225">
        <f>E45+E47</f>
        <v>20722</v>
      </c>
    </row>
    <row r="45" spans="1:5" ht="12.75">
      <c r="A45" s="210"/>
      <c r="B45" s="210">
        <v>75023</v>
      </c>
      <c r="C45" s="227"/>
      <c r="D45" s="228" t="s">
        <v>297</v>
      </c>
      <c r="E45" s="203">
        <f>E46</f>
        <v>11000</v>
      </c>
    </row>
    <row r="46" spans="1:5" ht="12.75">
      <c r="A46" s="210"/>
      <c r="B46" s="210"/>
      <c r="C46" s="227" t="s">
        <v>302</v>
      </c>
      <c r="D46" s="228" t="s">
        <v>303</v>
      </c>
      <c r="E46" s="203">
        <v>11000</v>
      </c>
    </row>
    <row r="47" spans="1:5" ht="12.75">
      <c r="A47" s="210"/>
      <c r="B47" s="210">
        <v>75095</v>
      </c>
      <c r="C47" s="227"/>
      <c r="D47" s="228" t="s">
        <v>218</v>
      </c>
      <c r="E47" s="203">
        <f>E48</f>
        <v>9722</v>
      </c>
    </row>
    <row r="48" spans="1:5" ht="12.75">
      <c r="A48" s="229"/>
      <c r="B48" s="229"/>
      <c r="C48" s="230" t="s">
        <v>193</v>
      </c>
      <c r="D48" s="231" t="s">
        <v>194</v>
      </c>
      <c r="E48" s="232">
        <v>9722</v>
      </c>
    </row>
    <row r="49" spans="1:5" ht="12.75">
      <c r="A49" s="222">
        <v>754</v>
      </c>
      <c r="B49" s="222"/>
      <c r="C49" s="223"/>
      <c r="D49" s="62" t="s">
        <v>191</v>
      </c>
      <c r="E49" s="225">
        <f>E50+E52</f>
        <v>4092</v>
      </c>
    </row>
    <row r="50" spans="1:5" ht="12.75">
      <c r="A50" s="210"/>
      <c r="B50" s="210">
        <v>75412</v>
      </c>
      <c r="C50" s="227"/>
      <c r="D50" s="10" t="s">
        <v>192</v>
      </c>
      <c r="E50" s="203">
        <f>E51</f>
        <v>1622</v>
      </c>
    </row>
    <row r="51" spans="1:5" ht="12.75">
      <c r="A51" s="210"/>
      <c r="B51" s="210"/>
      <c r="C51" s="227" t="s">
        <v>193</v>
      </c>
      <c r="D51" s="228" t="s">
        <v>194</v>
      </c>
      <c r="E51" s="203">
        <v>1622</v>
      </c>
    </row>
    <row r="52" spans="1:5" ht="12.75">
      <c r="A52" s="210"/>
      <c r="B52" s="210">
        <v>75414</v>
      </c>
      <c r="C52" s="227"/>
      <c r="D52" s="228" t="s">
        <v>315</v>
      </c>
      <c r="E52" s="203">
        <f>E53+E54</f>
        <v>2470</v>
      </c>
    </row>
    <row r="53" spans="1:5" ht="12.75">
      <c r="A53" s="210"/>
      <c r="B53" s="210"/>
      <c r="C53" s="227" t="s">
        <v>193</v>
      </c>
      <c r="D53" s="228" t="s">
        <v>194</v>
      </c>
      <c r="E53" s="203">
        <v>1860</v>
      </c>
    </row>
    <row r="54" spans="1:5" ht="12.75">
      <c r="A54" s="210"/>
      <c r="B54" s="210"/>
      <c r="C54" s="227" t="s">
        <v>25</v>
      </c>
      <c r="D54" s="228" t="s">
        <v>26</v>
      </c>
      <c r="E54" s="203">
        <v>610</v>
      </c>
    </row>
    <row r="55" spans="1:5" ht="12.75">
      <c r="A55" s="250">
        <v>921</v>
      </c>
      <c r="B55" s="241"/>
      <c r="C55" s="251"/>
      <c r="D55" s="241" t="s">
        <v>201</v>
      </c>
      <c r="E55" s="225">
        <f>E56</f>
        <v>89893</v>
      </c>
    </row>
    <row r="56" spans="1:5" ht="12.75">
      <c r="A56" s="219"/>
      <c r="B56" s="201">
        <v>92109</v>
      </c>
      <c r="C56" s="253"/>
      <c r="D56" s="201" t="s">
        <v>334</v>
      </c>
      <c r="E56" s="203">
        <f>E57+E58+E59+E60+E61+E62+E63+E64</f>
        <v>89893</v>
      </c>
    </row>
    <row r="57" spans="1:5" ht="12.75">
      <c r="A57" s="219"/>
      <c r="B57" s="201"/>
      <c r="C57" s="316" t="s">
        <v>308</v>
      </c>
      <c r="D57" s="201" t="s">
        <v>120</v>
      </c>
      <c r="E57" s="203">
        <v>346</v>
      </c>
    </row>
    <row r="58" spans="1:5" ht="12.75">
      <c r="A58" s="219"/>
      <c r="B58" s="201"/>
      <c r="C58" s="316" t="s">
        <v>309</v>
      </c>
      <c r="D58" s="201" t="s">
        <v>121</v>
      </c>
      <c r="E58" s="203">
        <v>49</v>
      </c>
    </row>
    <row r="59" spans="1:5" ht="12.75">
      <c r="A59" s="219"/>
      <c r="B59" s="201"/>
      <c r="C59" s="316" t="s">
        <v>314</v>
      </c>
      <c r="D59" s="201" t="s">
        <v>122</v>
      </c>
      <c r="E59" s="203">
        <v>2005</v>
      </c>
    </row>
    <row r="60" spans="1:5" ht="12.75">
      <c r="A60" s="219"/>
      <c r="B60" s="201"/>
      <c r="C60" s="316" t="s">
        <v>310</v>
      </c>
      <c r="D60" s="201" t="s">
        <v>194</v>
      </c>
      <c r="E60" s="203">
        <v>21560</v>
      </c>
    </row>
    <row r="61" spans="1:5" ht="12.75">
      <c r="A61" s="219"/>
      <c r="B61" s="201"/>
      <c r="C61" s="316" t="s">
        <v>311</v>
      </c>
      <c r="D61" s="201" t="s">
        <v>26</v>
      </c>
      <c r="E61" s="203">
        <v>39489</v>
      </c>
    </row>
    <row r="62" spans="1:5" ht="12.75">
      <c r="A62" s="219"/>
      <c r="B62" s="201"/>
      <c r="C62" s="316" t="s">
        <v>312</v>
      </c>
      <c r="D62" s="201" t="s">
        <v>303</v>
      </c>
      <c r="E62" s="203">
        <f>22820-13216</f>
        <v>9604</v>
      </c>
    </row>
    <row r="63" spans="1:5" ht="12.75">
      <c r="A63" s="219"/>
      <c r="B63" s="201"/>
      <c r="C63" s="316" t="s">
        <v>313</v>
      </c>
      <c r="D63" s="201" t="s">
        <v>124</v>
      </c>
      <c r="E63" s="203">
        <v>1840</v>
      </c>
    </row>
    <row r="64" spans="1:5" ht="12.75">
      <c r="A64" s="219"/>
      <c r="B64" s="201"/>
      <c r="C64" s="227" t="s">
        <v>30</v>
      </c>
      <c r="D64" s="228" t="s">
        <v>21</v>
      </c>
      <c r="E64" s="203">
        <f>E65</f>
        <v>15000</v>
      </c>
    </row>
    <row r="65" spans="1:5" ht="12.75">
      <c r="A65" s="219"/>
      <c r="B65" s="201"/>
      <c r="C65" s="227"/>
      <c r="D65" s="23" t="s">
        <v>307</v>
      </c>
      <c r="E65" s="203">
        <v>15000</v>
      </c>
    </row>
    <row r="66" spans="1:5" ht="12.75">
      <c r="A66" s="58">
        <v>900</v>
      </c>
      <c r="B66" s="40"/>
      <c r="C66" s="41"/>
      <c r="D66" s="40" t="s">
        <v>9</v>
      </c>
      <c r="E66" s="225">
        <f>E67+E70</f>
        <v>3486543.85</v>
      </c>
    </row>
    <row r="67" spans="1:5" ht="12.75">
      <c r="A67" s="10"/>
      <c r="B67" s="8">
        <v>90002</v>
      </c>
      <c r="C67" s="9"/>
      <c r="D67" s="8" t="s">
        <v>316</v>
      </c>
      <c r="E67" s="203">
        <f>E68</f>
        <v>3440543.85</v>
      </c>
    </row>
    <row r="68" spans="1:5" ht="12.75">
      <c r="A68" s="10"/>
      <c r="B68" s="8"/>
      <c r="C68" s="227" t="s">
        <v>30</v>
      </c>
      <c r="D68" s="228" t="s">
        <v>21</v>
      </c>
      <c r="E68" s="203">
        <f>E69</f>
        <v>3440543.85</v>
      </c>
    </row>
    <row r="69" spans="1:5" ht="12.75">
      <c r="A69" s="10"/>
      <c r="B69" s="8"/>
      <c r="C69" s="9"/>
      <c r="D69" s="10" t="s">
        <v>318</v>
      </c>
      <c r="E69" s="203">
        <f>E36+E37</f>
        <v>3440543.85</v>
      </c>
    </row>
    <row r="70" spans="1:5" ht="12.75">
      <c r="A70" s="10"/>
      <c r="B70" s="8">
        <v>90015</v>
      </c>
      <c r="C70" s="9"/>
      <c r="D70" s="8" t="s">
        <v>329</v>
      </c>
      <c r="E70" s="203">
        <f>E71</f>
        <v>46000</v>
      </c>
    </row>
    <row r="71" spans="1:5" ht="12.75">
      <c r="A71" s="10"/>
      <c r="B71" s="8"/>
      <c r="C71" s="9" t="s">
        <v>30</v>
      </c>
      <c r="D71" s="8" t="s">
        <v>21</v>
      </c>
      <c r="E71" s="203">
        <f>E72+E73</f>
        <v>46000</v>
      </c>
    </row>
    <row r="72" spans="1:5" ht="12.75">
      <c r="A72" s="10"/>
      <c r="B72" s="8"/>
      <c r="C72" s="9"/>
      <c r="D72" s="8" t="s">
        <v>305</v>
      </c>
      <c r="E72" s="203">
        <v>16000</v>
      </c>
    </row>
    <row r="73" spans="1:5" ht="12.75">
      <c r="A73" s="60"/>
      <c r="B73" s="43"/>
      <c r="C73" s="44"/>
      <c r="D73" s="43" t="s">
        <v>306</v>
      </c>
      <c r="E73" s="232">
        <v>30000</v>
      </c>
    </row>
    <row r="74" spans="1:5" ht="12.75">
      <c r="A74" s="211"/>
      <c r="B74" s="211"/>
      <c r="C74" s="221"/>
      <c r="E74" s="226">
        <f>E66+E55+E49+E44+E41</f>
        <v>3624954.85</v>
      </c>
    </row>
    <row r="75" spans="1:6" ht="12.75">
      <c r="A75" s="392" t="s">
        <v>12</v>
      </c>
      <c r="B75" s="392"/>
      <c r="C75" s="392"/>
      <c r="D75" s="392"/>
      <c r="E75" s="392"/>
      <c r="F75" s="392"/>
    </row>
    <row r="76" spans="1:6" ht="28.5" customHeight="1">
      <c r="A76" s="344" t="s">
        <v>336</v>
      </c>
      <c r="B76" s="344"/>
      <c r="C76" s="344"/>
      <c r="D76" s="344"/>
      <c r="E76" s="344"/>
      <c r="F76" s="344"/>
    </row>
    <row r="77" spans="1:6" ht="12.75">
      <c r="A77" s="345" t="s">
        <v>319</v>
      </c>
      <c r="B77" s="345"/>
      <c r="C77" s="345"/>
      <c r="D77" s="345"/>
      <c r="E77" s="261"/>
      <c r="F77" s="210"/>
    </row>
    <row r="78" spans="1:6" ht="12.75">
      <c r="A78" s="262" t="s">
        <v>4</v>
      </c>
      <c r="B78" s="262" t="s">
        <v>5</v>
      </c>
      <c r="C78" s="230" t="s">
        <v>2</v>
      </c>
      <c r="D78" s="262" t="s">
        <v>6</v>
      </c>
      <c r="E78" s="263" t="s">
        <v>7</v>
      </c>
      <c r="F78" s="210"/>
    </row>
    <row r="79" spans="1:6" ht="25.5">
      <c r="A79" s="317">
        <v>756</v>
      </c>
      <c r="B79" s="318"/>
      <c r="C79" s="319"/>
      <c r="D79" s="154" t="s">
        <v>189</v>
      </c>
      <c r="E79" s="258">
        <f>E80</f>
        <v>247049</v>
      </c>
      <c r="F79" s="264"/>
    </row>
    <row r="80" spans="1:6" ht="25.5">
      <c r="A80" s="201"/>
      <c r="B80" s="310">
        <v>75615</v>
      </c>
      <c r="C80" s="311"/>
      <c r="D80" s="153" t="s">
        <v>188</v>
      </c>
      <c r="E80" s="259">
        <f>E81</f>
        <v>247049</v>
      </c>
      <c r="F80" s="264"/>
    </row>
    <row r="81" spans="1:6" ht="12.75">
      <c r="A81" s="244"/>
      <c r="B81" s="244"/>
      <c r="C81" s="230" t="s">
        <v>300</v>
      </c>
      <c r="D81" s="231" t="s">
        <v>339</v>
      </c>
      <c r="E81" s="303">
        <v>247049</v>
      </c>
      <c r="F81" s="264"/>
    </row>
    <row r="82" spans="1:6" ht="12.75">
      <c r="A82" s="379" t="s">
        <v>320</v>
      </c>
      <c r="B82" s="379"/>
      <c r="C82" s="379"/>
      <c r="D82" s="379"/>
      <c r="E82" s="379"/>
      <c r="F82" s="379"/>
    </row>
    <row r="83" spans="1:6" ht="12.75">
      <c r="A83" s="46">
        <v>952</v>
      </c>
      <c r="B83" s="47"/>
      <c r="C83" s="48"/>
      <c r="D83" s="45" t="s">
        <v>41</v>
      </c>
      <c r="E83" s="52">
        <f>E81</f>
        <v>247049</v>
      </c>
      <c r="F83" s="24"/>
    </row>
    <row r="84" spans="1:3" ht="12.75">
      <c r="A84" s="211"/>
      <c r="B84" s="211"/>
      <c r="C84" s="221"/>
    </row>
    <row r="85" spans="1:6" ht="12.75">
      <c r="A85" s="392" t="s">
        <v>16</v>
      </c>
      <c r="B85" s="392"/>
      <c r="C85" s="392"/>
      <c r="D85" s="392"/>
      <c r="E85" s="392"/>
      <c r="F85" s="392"/>
    </row>
    <row r="86" spans="1:6" ht="12.75">
      <c r="A86" s="396" t="s">
        <v>13</v>
      </c>
      <c r="B86" s="396"/>
      <c r="C86" s="396"/>
      <c r="D86" s="396"/>
      <c r="E86" s="396"/>
      <c r="F86" s="396"/>
    </row>
    <row r="87" spans="1:6" ht="12.75">
      <c r="A87" s="397" t="s">
        <v>19</v>
      </c>
      <c r="B87" s="397"/>
      <c r="C87" s="397"/>
      <c r="D87" s="397"/>
      <c r="E87" s="272"/>
      <c r="F87" s="206"/>
    </row>
    <row r="88" spans="1:6" ht="12.75">
      <c r="A88" s="273" t="s">
        <v>4</v>
      </c>
      <c r="B88" s="273" t="s">
        <v>17</v>
      </c>
      <c r="C88" s="210" t="s">
        <v>2</v>
      </c>
      <c r="D88" s="212" t="s">
        <v>6</v>
      </c>
      <c r="E88" s="272" t="s">
        <v>14</v>
      </c>
      <c r="F88" s="274" t="s">
        <v>15</v>
      </c>
    </row>
    <row r="89" spans="1:6" ht="12.75">
      <c r="A89" s="222">
        <v>700</v>
      </c>
      <c r="B89" s="222"/>
      <c r="C89" s="223"/>
      <c r="D89" s="224" t="s">
        <v>32</v>
      </c>
      <c r="E89" s="321">
        <f>E90</f>
        <v>60000</v>
      </c>
      <c r="F89" s="321">
        <f>F90</f>
        <v>35000</v>
      </c>
    </row>
    <row r="90" spans="1:6" ht="12.75">
      <c r="A90" s="210"/>
      <c r="B90" s="210">
        <v>70005</v>
      </c>
      <c r="C90" s="227"/>
      <c r="D90" s="228" t="s">
        <v>33</v>
      </c>
      <c r="E90" s="322">
        <f>E94</f>
        <v>60000</v>
      </c>
      <c r="F90" s="323">
        <f>F91</f>
        <v>35000</v>
      </c>
    </row>
    <row r="91" spans="1:6" ht="12.75">
      <c r="A91" s="210"/>
      <c r="B91" s="210"/>
      <c r="C91" s="227" t="s">
        <v>30</v>
      </c>
      <c r="D91" s="228" t="s">
        <v>21</v>
      </c>
      <c r="E91" s="322">
        <f>E94</f>
        <v>60000</v>
      </c>
      <c r="F91" s="323">
        <f>F92+F93</f>
        <v>35000</v>
      </c>
    </row>
    <row r="92" spans="1:6" ht="12.75">
      <c r="A92" s="210"/>
      <c r="B92" s="210"/>
      <c r="C92" s="227"/>
      <c r="D92" s="10" t="s">
        <v>321</v>
      </c>
      <c r="E92" s="322"/>
      <c r="F92" s="323">
        <v>15000</v>
      </c>
    </row>
    <row r="93" spans="1:6" ht="12.75">
      <c r="A93" s="210"/>
      <c r="B93" s="210"/>
      <c r="C93" s="227"/>
      <c r="D93" s="10" t="s">
        <v>195</v>
      </c>
      <c r="E93" s="322"/>
      <c r="F93" s="323">
        <v>20000</v>
      </c>
    </row>
    <row r="94" spans="1:6" ht="12.75">
      <c r="A94" s="229"/>
      <c r="B94" s="229"/>
      <c r="C94" s="230"/>
      <c r="D94" s="231" t="s">
        <v>328</v>
      </c>
      <c r="E94" s="324">
        <v>60000</v>
      </c>
      <c r="F94" s="325"/>
    </row>
    <row r="95" spans="1:6" ht="12.75">
      <c r="A95" s="241">
        <v>801</v>
      </c>
      <c r="B95" s="241"/>
      <c r="C95" s="242"/>
      <c r="D95" s="241" t="s">
        <v>11</v>
      </c>
      <c r="E95" s="326">
        <f>E96</f>
        <v>60000</v>
      </c>
      <c r="F95" s="327">
        <f>F96</f>
        <v>67000</v>
      </c>
    </row>
    <row r="96" spans="1:6" ht="12.75">
      <c r="A96" s="201"/>
      <c r="B96" s="201">
        <v>80101</v>
      </c>
      <c r="C96" s="217"/>
      <c r="D96" s="243" t="s">
        <v>23</v>
      </c>
      <c r="E96" s="322">
        <f>E97</f>
        <v>60000</v>
      </c>
      <c r="F96" s="322">
        <f>F98</f>
        <v>67000</v>
      </c>
    </row>
    <row r="97" spans="1:6" ht="12.75">
      <c r="A97" s="201"/>
      <c r="B97" s="201"/>
      <c r="C97" s="217" t="s">
        <v>302</v>
      </c>
      <c r="D97" s="243" t="s">
        <v>303</v>
      </c>
      <c r="E97" s="322">
        <v>60000</v>
      </c>
      <c r="F97" s="323"/>
    </row>
    <row r="98" spans="1:6" ht="12.75">
      <c r="A98" s="201"/>
      <c r="B98" s="201"/>
      <c r="C98" s="217" t="s">
        <v>30</v>
      </c>
      <c r="D98" s="237" t="s">
        <v>21</v>
      </c>
      <c r="E98" s="322">
        <f>E99+E100</f>
        <v>0</v>
      </c>
      <c r="F98" s="322">
        <f>F99+F100</f>
        <v>67000</v>
      </c>
    </row>
    <row r="99" spans="1:6" ht="12.75">
      <c r="A99" s="210"/>
      <c r="B99" s="210"/>
      <c r="C99" s="227"/>
      <c r="D99" s="10" t="s">
        <v>327</v>
      </c>
      <c r="E99" s="322"/>
      <c r="F99" s="323">
        <v>7000</v>
      </c>
    </row>
    <row r="100" spans="1:6" ht="12.75">
      <c r="A100" s="210"/>
      <c r="B100" s="210"/>
      <c r="C100" s="227"/>
      <c r="D100" s="237" t="s">
        <v>270</v>
      </c>
      <c r="E100" s="322"/>
      <c r="F100" s="323">
        <v>60000</v>
      </c>
    </row>
    <row r="101" spans="1:6" ht="12.75">
      <c r="A101" s="222">
        <v>852</v>
      </c>
      <c r="B101" s="222"/>
      <c r="C101" s="223"/>
      <c r="D101" s="224" t="s">
        <v>28</v>
      </c>
      <c r="E101" s="328"/>
      <c r="F101" s="321">
        <f>F102</f>
        <v>18000</v>
      </c>
    </row>
    <row r="102" spans="1:6" ht="12.75">
      <c r="A102" s="210"/>
      <c r="B102" s="210">
        <v>85215</v>
      </c>
      <c r="C102" s="227"/>
      <c r="D102" s="228" t="s">
        <v>323</v>
      </c>
      <c r="E102" s="322"/>
      <c r="F102" s="322">
        <f>F103</f>
        <v>18000</v>
      </c>
    </row>
    <row r="103" spans="1:6" ht="12.75">
      <c r="A103" s="229"/>
      <c r="B103" s="229"/>
      <c r="C103" s="230" t="s">
        <v>322</v>
      </c>
      <c r="D103" s="231" t="s">
        <v>324</v>
      </c>
      <c r="E103" s="324"/>
      <c r="F103" s="324">
        <f>18000</f>
        <v>18000</v>
      </c>
    </row>
    <row r="104" spans="1:6" ht="12.75">
      <c r="A104" s="250">
        <v>921</v>
      </c>
      <c r="B104" s="241"/>
      <c r="C104" s="251"/>
      <c r="D104" s="241" t="s">
        <v>201</v>
      </c>
      <c r="E104" s="321">
        <f>E105</f>
        <v>13216</v>
      </c>
      <c r="F104" s="321">
        <f>F105</f>
        <v>13216</v>
      </c>
    </row>
    <row r="105" spans="1:6" ht="12.75">
      <c r="A105" s="219"/>
      <c r="B105" s="201">
        <v>92109</v>
      </c>
      <c r="C105" s="253"/>
      <c r="D105" s="201" t="s">
        <v>334</v>
      </c>
      <c r="E105" s="322">
        <f>E106+E107</f>
        <v>13216</v>
      </c>
      <c r="F105" s="322">
        <f>F106+F107</f>
        <v>13216</v>
      </c>
    </row>
    <row r="106" spans="1:6" ht="12.75">
      <c r="A106" s="210"/>
      <c r="B106" s="210"/>
      <c r="C106" s="320">
        <v>2480</v>
      </c>
      <c r="D106" s="201" t="s">
        <v>325</v>
      </c>
      <c r="E106" s="322"/>
      <c r="F106" s="322">
        <v>13216</v>
      </c>
    </row>
    <row r="107" spans="1:6" ht="12.75">
      <c r="A107" s="229"/>
      <c r="B107" s="229"/>
      <c r="C107" s="230" t="s">
        <v>326</v>
      </c>
      <c r="D107" s="231" t="s">
        <v>26</v>
      </c>
      <c r="E107" s="324">
        <v>13216</v>
      </c>
      <c r="F107" s="324"/>
    </row>
    <row r="108" spans="1:6" ht="12.75">
      <c r="A108" s="211"/>
      <c r="B108" s="211"/>
      <c r="C108" s="221"/>
      <c r="E108" s="329">
        <f>E104+E101+E95+E89</f>
        <v>133216</v>
      </c>
      <c r="F108" s="329">
        <f>F104+F101+F95+F89</f>
        <v>133216</v>
      </c>
    </row>
    <row r="109" spans="1:6" s="23" customFormat="1" ht="12.75">
      <c r="A109" s="371" t="s">
        <v>18</v>
      </c>
      <c r="B109" s="371"/>
      <c r="C109" s="371"/>
      <c r="D109" s="371"/>
      <c r="E109" s="371"/>
      <c r="F109" s="371"/>
    </row>
    <row r="110" spans="1:6" s="23" customFormat="1" ht="30" customHeight="1">
      <c r="A110" s="367" t="s">
        <v>63</v>
      </c>
      <c r="B110" s="367"/>
      <c r="C110" s="367"/>
      <c r="D110" s="367"/>
      <c r="E110" s="367"/>
      <c r="F110" s="367"/>
    </row>
    <row r="111" spans="1:6" s="23" customFormat="1" ht="12.75">
      <c r="A111" s="64"/>
      <c r="B111" s="64"/>
      <c r="C111" s="64"/>
      <c r="D111" s="64"/>
      <c r="E111" s="64"/>
      <c r="F111" s="64"/>
    </row>
    <row r="112" spans="1:6" s="23" customFormat="1" ht="12.75">
      <c r="A112" s="374" t="s">
        <v>330</v>
      </c>
      <c r="B112" s="374"/>
      <c r="C112" s="374"/>
      <c r="D112" s="374"/>
      <c r="E112" s="374"/>
      <c r="F112" s="374"/>
    </row>
    <row r="113" spans="1:6" s="23" customFormat="1" ht="26.25" customHeight="1">
      <c r="A113" s="374" t="s">
        <v>335</v>
      </c>
      <c r="B113" s="374"/>
      <c r="C113" s="374"/>
      <c r="D113" s="374"/>
      <c r="E113" s="374"/>
      <c r="F113" s="374"/>
    </row>
    <row r="114" spans="1:6" s="23" customFormat="1" ht="13.5" customHeight="1">
      <c r="A114" s="65"/>
      <c r="B114" s="65"/>
      <c r="C114" s="65"/>
      <c r="D114" s="65"/>
      <c r="E114" s="65"/>
      <c r="F114" s="65"/>
    </row>
    <row r="115" spans="1:6" s="23" customFormat="1" ht="13.5" customHeight="1">
      <c r="A115" s="374" t="s">
        <v>337</v>
      </c>
      <c r="B115" s="374"/>
      <c r="C115" s="374"/>
      <c r="D115" s="374"/>
      <c r="E115" s="374"/>
      <c r="F115" s="374"/>
    </row>
    <row r="116" spans="1:6" s="23" customFormat="1" ht="24.75" customHeight="1">
      <c r="A116" s="374" t="s">
        <v>333</v>
      </c>
      <c r="B116" s="374"/>
      <c r="C116" s="374"/>
      <c r="D116" s="374"/>
      <c r="E116" s="374"/>
      <c r="F116" s="374"/>
    </row>
    <row r="117" spans="1:6" s="23" customFormat="1" ht="12.75">
      <c r="A117" s="65"/>
      <c r="B117" s="65"/>
      <c r="C117" s="65"/>
      <c r="D117" s="65"/>
      <c r="E117" s="65"/>
      <c r="F117" s="65"/>
    </row>
    <row r="118" spans="1:6" s="23" customFormat="1" ht="12.75">
      <c r="A118" s="366" t="s">
        <v>20</v>
      </c>
      <c r="B118" s="366"/>
      <c r="C118" s="366"/>
      <c r="D118" s="366"/>
      <c r="E118" s="366"/>
      <c r="F118" s="366"/>
    </row>
    <row r="119" spans="1:6" s="23" customFormat="1" ht="42" customHeight="1">
      <c r="A119" s="367" t="s">
        <v>213</v>
      </c>
      <c r="B119" s="367"/>
      <c r="C119" s="367"/>
      <c r="D119" s="367"/>
      <c r="E119" s="367"/>
      <c r="F119" s="367"/>
    </row>
    <row r="120" spans="1:6" s="23" customFormat="1" ht="12.75" customHeight="1">
      <c r="A120" s="14"/>
      <c r="B120" s="351" t="s">
        <v>19</v>
      </c>
      <c r="C120" s="352"/>
      <c r="D120" s="391" t="s">
        <v>199</v>
      </c>
      <c r="E120" s="391"/>
      <c r="F120" s="182" t="s">
        <v>76</v>
      </c>
    </row>
    <row r="121" spans="1:6" s="23" customFormat="1" ht="12.75" customHeight="1">
      <c r="A121" s="14"/>
      <c r="B121" s="161" t="s">
        <v>4</v>
      </c>
      <c r="C121" s="169" t="s">
        <v>5</v>
      </c>
      <c r="D121" s="391" t="s">
        <v>6</v>
      </c>
      <c r="E121" s="391"/>
      <c r="F121" s="162" t="s">
        <v>7</v>
      </c>
    </row>
    <row r="122" spans="1:6" s="23" customFormat="1" ht="12.75" customHeight="1">
      <c r="A122" s="14"/>
      <c r="B122" s="170" t="s">
        <v>204</v>
      </c>
      <c r="C122" s="171"/>
      <c r="D122" s="355" t="s">
        <v>35</v>
      </c>
      <c r="E122" s="356"/>
      <c r="F122" s="172">
        <f>F123</f>
        <v>15000</v>
      </c>
    </row>
    <row r="123" spans="1:6" s="23" customFormat="1" ht="12.75" customHeight="1">
      <c r="A123" s="14"/>
      <c r="B123" s="173"/>
      <c r="C123" s="174" t="s">
        <v>205</v>
      </c>
      <c r="D123" s="346" t="s">
        <v>206</v>
      </c>
      <c r="E123" s="347"/>
      <c r="F123" s="175">
        <f>F124</f>
        <v>15000</v>
      </c>
    </row>
    <row r="124" spans="1:6" s="23" customFormat="1" ht="56.25" customHeight="1">
      <c r="A124" s="14"/>
      <c r="B124" s="173"/>
      <c r="C124" s="174"/>
      <c r="D124" s="346" t="s">
        <v>331</v>
      </c>
      <c r="E124" s="347"/>
      <c r="F124" s="175">
        <v>15000</v>
      </c>
    </row>
    <row r="125" spans="1:6" s="23" customFormat="1" ht="12.75">
      <c r="A125" s="14"/>
      <c r="B125" s="176"/>
      <c r="C125" s="177"/>
      <c r="D125" s="389" t="s">
        <v>208</v>
      </c>
      <c r="E125" s="390"/>
      <c r="F125" s="175"/>
    </row>
    <row r="126" spans="1:6" s="23" customFormat="1" ht="12.75">
      <c r="A126" s="14"/>
      <c r="B126" s="350">
        <v>851</v>
      </c>
      <c r="C126" s="168"/>
      <c r="D126" s="355" t="s">
        <v>47</v>
      </c>
      <c r="E126" s="356"/>
      <c r="F126" s="183">
        <v>5000</v>
      </c>
    </row>
    <row r="127" spans="1:6" s="23" customFormat="1" ht="12.75">
      <c r="A127" s="14"/>
      <c r="B127" s="350"/>
      <c r="C127" s="168">
        <v>85154</v>
      </c>
      <c r="D127" s="346" t="s">
        <v>209</v>
      </c>
      <c r="E127" s="347"/>
      <c r="F127" s="184">
        <v>5000</v>
      </c>
    </row>
    <row r="128" spans="1:6" s="23" customFormat="1" ht="42" customHeight="1">
      <c r="A128" s="14"/>
      <c r="B128" s="350"/>
      <c r="C128" s="168"/>
      <c r="D128" s="346" t="s">
        <v>210</v>
      </c>
      <c r="E128" s="347"/>
      <c r="F128" s="184">
        <v>5000</v>
      </c>
    </row>
    <row r="129" spans="1:6" s="23" customFormat="1" ht="12.75">
      <c r="A129" s="14"/>
      <c r="B129" s="164"/>
      <c r="C129" s="168"/>
      <c r="D129" s="346" t="s">
        <v>211</v>
      </c>
      <c r="E129" s="347"/>
      <c r="F129" s="184"/>
    </row>
    <row r="130" spans="1:6" s="23" customFormat="1" ht="12.75">
      <c r="A130" s="14"/>
      <c r="B130" s="164"/>
      <c r="C130" s="168"/>
      <c r="D130" s="389" t="s">
        <v>212</v>
      </c>
      <c r="E130" s="390"/>
      <c r="F130" s="185"/>
    </row>
    <row r="131" spans="1:6" s="23" customFormat="1" ht="12.75">
      <c r="A131" s="14"/>
      <c r="B131" s="161"/>
      <c r="C131" s="178"/>
      <c r="D131" s="348" t="s">
        <v>90</v>
      </c>
      <c r="E131" s="349"/>
      <c r="F131" s="167">
        <f>F122+F126</f>
        <v>20000</v>
      </c>
    </row>
    <row r="132" spans="1:6" s="23" customFormat="1" ht="12.75">
      <c r="A132" s="14"/>
      <c r="B132" s="168"/>
      <c r="C132" s="168"/>
      <c r="D132" s="61"/>
      <c r="E132" s="61"/>
      <c r="F132" s="330"/>
    </row>
    <row r="133" spans="1:6" s="23" customFormat="1" ht="12.75">
      <c r="A133" s="342" t="s">
        <v>27</v>
      </c>
      <c r="B133" s="342"/>
      <c r="C133" s="342"/>
      <c r="D133" s="342"/>
      <c r="E133" s="342"/>
      <c r="F133" s="342"/>
    </row>
    <row r="134" spans="1:6" s="23" customFormat="1" ht="12.75">
      <c r="A134" s="336" t="s">
        <v>22</v>
      </c>
      <c r="B134" s="336"/>
      <c r="C134" s="336"/>
      <c r="D134" s="336"/>
      <c r="E134" s="336"/>
      <c r="F134" s="336"/>
    </row>
    <row r="135" spans="1:6" s="23" customFormat="1" ht="12.75">
      <c r="A135" s="337" t="s">
        <v>128</v>
      </c>
      <c r="B135" s="337"/>
      <c r="C135" s="337"/>
      <c r="D135" s="337"/>
      <c r="E135" s="337"/>
      <c r="F135" s="337"/>
    </row>
    <row r="136" spans="1:6" s="23" customFormat="1" ht="12.75">
      <c r="A136" s="338" t="s">
        <v>24</v>
      </c>
      <c r="B136" s="338"/>
      <c r="C136" s="338"/>
      <c r="D136" s="338"/>
      <c r="E136" s="338"/>
      <c r="F136" s="338"/>
    </row>
    <row r="137" spans="1:6" s="23" customFormat="1" ht="12.75">
      <c r="A137" s="228"/>
      <c r="B137" s="228"/>
      <c r="C137" s="228"/>
      <c r="D137" s="228"/>
      <c r="E137" s="203"/>
      <c r="F137" s="203"/>
    </row>
    <row r="138" spans="1:6" s="23" customFormat="1" ht="12.75">
      <c r="A138" s="228"/>
      <c r="B138" s="228"/>
      <c r="C138" s="228"/>
      <c r="D138" s="228"/>
      <c r="E138" s="203"/>
      <c r="F138" s="203"/>
    </row>
    <row r="139" spans="1:6" s="23" customFormat="1" ht="12.75">
      <c r="A139" s="228"/>
      <c r="B139" s="228"/>
      <c r="C139" s="228"/>
      <c r="D139" s="228"/>
      <c r="E139" s="203"/>
      <c r="F139" s="203"/>
    </row>
    <row r="140" spans="1:6" s="23" customFormat="1" ht="12.75">
      <c r="A140" s="228"/>
      <c r="B140" s="228"/>
      <c r="C140" s="228"/>
      <c r="D140" s="228"/>
      <c r="E140" s="203"/>
      <c r="F140" s="203"/>
    </row>
    <row r="141" spans="1:6" s="23" customFormat="1" ht="12.75">
      <c r="A141" s="228"/>
      <c r="B141" s="228"/>
      <c r="C141" s="228"/>
      <c r="D141" s="228"/>
      <c r="E141" s="203"/>
      <c r="F141" s="203"/>
    </row>
  </sheetData>
  <mergeCells count="42">
    <mergeCell ref="A7:F7"/>
    <mergeCell ref="A9:F9"/>
    <mergeCell ref="A10:E10"/>
    <mergeCell ref="A1:F1"/>
    <mergeCell ref="A2:F2"/>
    <mergeCell ref="A3:F3"/>
    <mergeCell ref="A5:F5"/>
    <mergeCell ref="A11:E11"/>
    <mergeCell ref="A39:E39"/>
    <mergeCell ref="A75:F75"/>
    <mergeCell ref="A76:F76"/>
    <mergeCell ref="A77:D77"/>
    <mergeCell ref="A82:F82"/>
    <mergeCell ref="A85:F85"/>
    <mergeCell ref="A86:F86"/>
    <mergeCell ref="A113:F113"/>
    <mergeCell ref="A112:F112"/>
    <mergeCell ref="A87:D87"/>
    <mergeCell ref="A109:F109"/>
    <mergeCell ref="A110:F110"/>
    <mergeCell ref="B120:C120"/>
    <mergeCell ref="D120:E120"/>
    <mergeCell ref="A118:F118"/>
    <mergeCell ref="A119:F119"/>
    <mergeCell ref="D121:E121"/>
    <mergeCell ref="D122:E122"/>
    <mergeCell ref="D123:E123"/>
    <mergeCell ref="D124:E124"/>
    <mergeCell ref="B126:B128"/>
    <mergeCell ref="D126:E126"/>
    <mergeCell ref="D127:E127"/>
    <mergeCell ref="D128:E128"/>
    <mergeCell ref="A134:F134"/>
    <mergeCell ref="A135:F135"/>
    <mergeCell ref="A136:F136"/>
    <mergeCell ref="A115:F115"/>
    <mergeCell ref="A116:F116"/>
    <mergeCell ref="D129:E129"/>
    <mergeCell ref="D130:E130"/>
    <mergeCell ref="D131:E131"/>
    <mergeCell ref="A133:F133"/>
    <mergeCell ref="D125:E125"/>
  </mergeCells>
  <printOptions/>
  <pageMargins left="0.75" right="0.75" top="0.43" bottom="0.38" header="0.25" footer="0.28"/>
  <pageSetup horizontalDpi="600" verticalDpi="600" orientation="portrait" paperSize="9" r:id="rId1"/>
  <headerFooter alignWithMargins="0">
    <oddFooter>&amp;CStrona &amp;P</oddFooter>
  </headerFooter>
  <rowBreaks count="2" manualBreakCount="2">
    <brk id="58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Ustrzyki Dolne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Ustrzyki Dolne</dc:creator>
  <cp:keywords/>
  <dc:description/>
  <cp:lastModifiedBy>UM Ustrzyki Dolne</cp:lastModifiedBy>
  <cp:lastPrinted>2006-06-28T11:08:38Z</cp:lastPrinted>
  <dcterms:created xsi:type="dcterms:W3CDTF">2006-01-18T07:05:12Z</dcterms:created>
  <dcterms:modified xsi:type="dcterms:W3CDTF">2006-06-28T11:08:41Z</dcterms:modified>
  <cp:category/>
  <cp:version/>
  <cp:contentType/>
  <cp:contentStatus/>
</cp:coreProperties>
</file>